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0" windowWidth="20370" windowHeight="12810" tabRatio="641" activeTab="3"/>
  </bookViews>
  <sheets>
    <sheet name="1-Enter Sales Here" sheetId="1" r:id="rId1"/>
    <sheet name="2-Enter Expenses Here" sheetId="2" r:id="rId2"/>
    <sheet name="3-Cost Per Trans" sheetId="3" r:id="rId3"/>
    <sheet name="4-Employee Productivity" sheetId="4" r:id="rId4"/>
  </sheets>
  <definedNames>
    <definedName name="_xlnm.Print_Area" localSheetId="0">'1-Enter Sales Here'!$A:$L</definedName>
    <definedName name="_xlnm.Print_Area" localSheetId="2">'3-Cost Per Trans'!$A:$G</definedName>
    <definedName name="_xlnm.Print_Area" localSheetId="3">'4-Employee Productivity'!$A:$F</definedName>
  </definedNames>
  <calcPr fullCalcOnLoad="1"/>
</workbook>
</file>

<file path=xl/sharedStrings.xml><?xml version="1.0" encoding="utf-8"?>
<sst xmlns="http://schemas.openxmlformats.org/spreadsheetml/2006/main" count="139" uniqueCount="121">
  <si>
    <t>Step Two:  Click on the EXPENSES tab (bottom of screen) and enter your expenses</t>
  </si>
  <si>
    <t>Step One:  Enter your sales, revenue and hours open on this sheet.</t>
  </si>
  <si>
    <t>Tel:  604-628-2000</t>
  </si>
  <si>
    <t>Step Three:  Enter your average prices and view your cost per transaction</t>
  </si>
  <si>
    <t>Step Four:  (optional) calculate employee productivity based on compensation levels</t>
  </si>
  <si>
    <t>You should begin with 12 months of data, such as a year-end financial statement.  Then simply follow the steps below!</t>
  </si>
  <si>
    <t>Vancouver BC V6G 1T2  CANADA</t>
  </si>
  <si>
    <t>Enter your annual expenses below</t>
  </si>
  <si>
    <t>Enter your agency's average price per item as indicated below</t>
  </si>
  <si>
    <t>Average Price Per Transaction (or per person)</t>
  </si>
  <si>
    <t>Where is the money coming from?</t>
  </si>
  <si>
    <t>Enter each agent's name,  salary + benefits, and your overall desired profile level in the white boxes below.</t>
  </si>
  <si>
    <t>The total salaries+benefits must be entered on the expenses sheet in order for these calculations to function.</t>
  </si>
  <si>
    <t xml:space="preserve">Sales </t>
  </si>
  <si>
    <t xml:space="preserve">Commission </t>
  </si>
  <si>
    <t xml:space="preserve">Fees </t>
  </si>
  <si>
    <t xml:space="preserve">Overrides </t>
  </si>
  <si>
    <t xml:space="preserve">Mark-ups </t>
  </si>
  <si>
    <t xml:space="preserve">Revenue </t>
  </si>
  <si>
    <t>Car</t>
  </si>
  <si>
    <t>Cruises</t>
  </si>
  <si>
    <t>Tours</t>
  </si>
  <si>
    <t>A Division of Visionistics Enterprises, Inc.</t>
  </si>
  <si>
    <t>Rail</t>
  </si>
  <si>
    <t>Hotel</t>
  </si>
  <si>
    <t xml:space="preserve">Note: Break Even </t>
  </si>
  <si>
    <t>prices are only</t>
  </si>
  <si>
    <t>relevant where</t>
  </si>
  <si>
    <t>commission was</t>
  </si>
  <si>
    <t>earned.</t>
  </si>
  <si>
    <t>Postage</t>
  </si>
  <si>
    <t>Sales Mix</t>
  </si>
  <si>
    <t>Comm Mix</t>
  </si>
  <si>
    <t>Fees Mix</t>
  </si>
  <si>
    <t xml:space="preserve"> Yield</t>
  </si>
  <si>
    <t>Insurance</t>
  </si>
  <si>
    <t>Misc.</t>
  </si>
  <si>
    <t>Total</t>
  </si>
  <si>
    <t>% of Exp</t>
  </si>
  <si>
    <t>% of Rev</t>
  </si>
  <si>
    <t>All Revenue (total)</t>
  </si>
  <si>
    <t xml:space="preserve">Rev mix </t>
  </si>
  <si>
    <t>Total Revenue (Comm+fees+overrides+mark-ups)</t>
  </si>
  <si>
    <t>GDS fees</t>
  </si>
  <si>
    <t>Bad debt</t>
  </si>
  <si>
    <t>Agent error</t>
  </si>
  <si>
    <t>Revenue mix</t>
  </si>
  <si>
    <t>Break-even point</t>
  </si>
  <si>
    <t>Agency Total Expenses</t>
  </si>
  <si>
    <t>Agency Total Salaries+Benefits</t>
  </si>
  <si>
    <t>Individual Agent Salary+Benefits</t>
  </si>
  <si>
    <t>Individual Agent % of Total</t>
  </si>
  <si>
    <t>Individual Agent "Share" of Expenses</t>
  </si>
  <si>
    <t>Agency Current Total Yield</t>
  </si>
  <si>
    <t>Individual Agent Minimum Break-Even Sales</t>
  </si>
  <si>
    <t>Desired Agency Profit</t>
  </si>
  <si>
    <t>Individual Agent Sales Target</t>
  </si>
  <si>
    <t>Expected Revenue from Agent</t>
  </si>
  <si>
    <t>Expected Profit from Agent</t>
  </si>
  <si>
    <t>Overrides</t>
  </si>
  <si>
    <t>Mark ups</t>
  </si>
  <si>
    <t>Agency gross operating income</t>
  </si>
  <si>
    <t>All revenue</t>
  </si>
  <si>
    <t>Total expenses</t>
  </si>
  <si>
    <t>Rent / mortgage</t>
  </si>
  <si>
    <t>Air - Dom</t>
  </si>
  <si>
    <t>Air - Int'l</t>
  </si>
  <si>
    <t>Air - Transborder</t>
  </si>
  <si>
    <t>Air - Net/Consol.</t>
  </si>
  <si>
    <t>Air - Internet</t>
  </si>
  <si>
    <t>Air - Other</t>
  </si>
  <si>
    <t>Category</t>
  </si>
  <si>
    <t>Air Category</t>
  </si>
  <si>
    <t xml:space="preserve"> - Sales - </t>
  </si>
  <si>
    <t xml:space="preserve"> - Revenue - </t>
  </si>
  <si>
    <t>Total Air</t>
  </si>
  <si>
    <t>Air</t>
  </si>
  <si>
    <t>Hours Open Per Week</t>
  </si>
  <si>
    <t>Days Open Per Week</t>
  </si>
  <si>
    <t>Office Hours</t>
  </si>
  <si>
    <t>Salaries &amp;  Benefits</t>
  </si>
  <si>
    <t>Tele, Fax, Internet</t>
  </si>
  <si>
    <t>Training &amp; Dev</t>
  </si>
  <si>
    <t>Travel &amp; Ent.</t>
  </si>
  <si>
    <t>Advertising &amp; Promo</t>
  </si>
  <si>
    <t>Dues, subs &amp; fees</t>
  </si>
  <si>
    <t>Outside contractors &amp; consultants</t>
  </si>
  <si>
    <t>Office supplies &amp; equipment</t>
  </si>
  <si>
    <t>What percentage of transactions are sales?</t>
  </si>
  <si>
    <t>Fees</t>
  </si>
  <si>
    <t>Commission</t>
  </si>
  <si>
    <t>Transaction  Cost Analysis</t>
  </si>
  <si>
    <t>Revenue</t>
  </si>
  <si>
    <t>Cost</t>
  </si>
  <si>
    <t>Profit/Loss</t>
  </si>
  <si>
    <t>All Air</t>
  </si>
  <si>
    <t>Break-even Price</t>
  </si>
  <si>
    <t>Total Revenue</t>
  </si>
  <si>
    <t>Total Cost</t>
  </si>
  <si>
    <t>Year</t>
  </si>
  <si>
    <t>Month</t>
  </si>
  <si>
    <t>Week</t>
  </si>
  <si>
    <t>Day</t>
  </si>
  <si>
    <t>Hour</t>
  </si>
  <si>
    <t>Minute</t>
  </si>
  <si>
    <t>Transaction Productivity Analysis</t>
  </si>
  <si>
    <t>All Transaction Categories</t>
  </si>
  <si>
    <t># of Transactions</t>
  </si>
  <si>
    <t>Average Per Transaction in $</t>
  </si>
  <si>
    <t>Total Profit or Loss</t>
  </si>
  <si>
    <t>Amount $</t>
  </si>
  <si>
    <t xml:space="preserve">single "total expenses" amount under MISC. </t>
  </si>
  <si>
    <t xml:space="preserve">Note: If you'd rather not itemize your expenses, simply enter a </t>
  </si>
  <si>
    <t>Average Per Transaction</t>
  </si>
  <si>
    <t xml:space="preserve">Total Per Transaction </t>
  </si>
  <si>
    <t>% of Total Air Sales</t>
  </si>
  <si>
    <t>Travel Agency Cost Calculator Version 5</t>
  </si>
  <si>
    <t>© 2011 Visionistics Enterprises Inc.</t>
  </si>
  <si>
    <t>Suite 1402 - 1765 Pendrell St.</t>
  </si>
  <si>
    <t>Last updated August 22, 2011</t>
  </si>
  <si>
    <t>Agent Name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</si>
</sst>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0.0%"/>
    <numFmt numFmtId="174" formatCode="#,##0.0"/>
    <numFmt numFmtId="175" formatCode="&quot;$&quot;#,##0.0_);\(&quot;$&quot;#,##0.0\)"/>
    <numFmt numFmtId="176" formatCode="&quot;$&quot;#,##0"/>
    <numFmt numFmtId="177" formatCode="&quot;$&quot;#,##0.0"/>
    <numFmt numFmtId="178" formatCode="&quot;$&quot;#,##0.00"/>
    <numFmt numFmtId="179" formatCode="#,##0.000_);\(#,##0.000\)"/>
    <numFmt numFmtId="180" formatCode="0\b\p"/>
    <numFmt numFmtId="181" formatCode="0.000%"/>
    <numFmt numFmtId="182" formatCode="_-* #,##0_-;\-* #,##0_-;_-* &quot;-&quot;??_-;_-@_-"/>
    <numFmt numFmtId="183" formatCode="_-* #,##0.0_-;\-* #,##0.0_-;_-* &quot;-&quot;??_-;_-@_-"/>
    <numFmt numFmtId="184" formatCode="#,##0.00_ ;\-#,##0.00\ "/>
    <numFmt numFmtId="185" formatCode="0.0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00_-;\-* #,##0.000_-;_-* &quot;-&quot;??_-;_-@_-"/>
    <numFmt numFmtId="191" formatCode="#,##0.000"/>
    <numFmt numFmtId="192" formatCode="_(* #,##0.0_);_(* \(#,##0.0\);_(* &quot;-&quot;?_);_(@_)"/>
  </numFmts>
  <fonts count="6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8"/>
      <name val="Arial"/>
      <family val="2"/>
    </font>
    <font>
      <sz val="9"/>
      <color indexed="18"/>
      <name val="Arial Narrow"/>
      <family val="2"/>
    </font>
    <font>
      <sz val="9"/>
      <name val="Arial Narrow"/>
      <family val="2"/>
    </font>
    <font>
      <sz val="9"/>
      <color indexed="9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62"/>
      <name val="Arial"/>
      <family val="2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"/>
      <family val="0"/>
    </font>
    <font>
      <sz val="10"/>
      <color theme="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9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73" fontId="5" fillId="0" borderId="0" xfId="59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83" fontId="4" fillId="0" borderId="0" xfId="42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43" fontId="5" fillId="0" borderId="0" xfId="42" applyFont="1" applyFill="1" applyBorder="1" applyAlignment="1" applyProtection="1">
      <alignment/>
      <protection/>
    </xf>
    <xf numFmtId="173" fontId="3" fillId="0" borderId="0" xfId="59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right"/>
      <protection/>
    </xf>
    <xf numFmtId="173" fontId="3" fillId="34" borderId="0" xfId="59" applyNumberFormat="1" applyFont="1" applyFill="1" applyBorder="1" applyAlignment="1" applyProtection="1">
      <alignment/>
      <protection/>
    </xf>
    <xf numFmtId="173" fontId="5" fillId="34" borderId="0" xfId="59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82" fontId="3" fillId="34" borderId="0" xfId="42" applyNumberFormat="1" applyFont="1" applyFill="1" applyBorder="1" applyAlignment="1" applyProtection="1">
      <alignment/>
      <protection/>
    </xf>
    <xf numFmtId="43" fontId="3" fillId="34" borderId="0" xfId="42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71" fontId="4" fillId="0" borderId="0" xfId="0" applyNumberFormat="1" applyFont="1" applyFill="1" applyBorder="1" applyAlignment="1" applyProtection="1">
      <alignment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left" indent="2"/>
      <protection/>
    </xf>
    <xf numFmtId="171" fontId="4" fillId="0" borderId="0" xfId="42" applyNumberFormat="1" applyFont="1" applyFill="1" applyBorder="1" applyAlignment="1" applyProtection="1">
      <alignment/>
      <protection/>
    </xf>
    <xf numFmtId="182" fontId="5" fillId="35" borderId="10" xfId="42" applyNumberFormat="1" applyFont="1" applyFill="1" applyBorder="1" applyAlignment="1" applyProtection="1">
      <alignment/>
      <protection hidden="1"/>
    </xf>
    <xf numFmtId="183" fontId="4" fillId="0" borderId="0" xfId="42" applyNumberFormat="1" applyFont="1" applyFill="1" applyBorder="1" applyAlignment="1" applyProtection="1">
      <alignment/>
      <protection hidden="1"/>
    </xf>
    <xf numFmtId="171" fontId="4" fillId="0" borderId="0" xfId="0" applyNumberFormat="1" applyFont="1" applyFill="1" applyBorder="1" applyAlignment="1" applyProtection="1">
      <alignment/>
      <protection hidden="1"/>
    </xf>
    <xf numFmtId="182" fontId="5" fillId="35" borderId="11" xfId="42" applyNumberFormat="1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right"/>
      <protection/>
    </xf>
    <xf numFmtId="182" fontId="5" fillId="35" borderId="10" xfId="0" applyNumberFormat="1" applyFont="1" applyFill="1" applyBorder="1" applyAlignment="1" applyProtection="1">
      <alignment/>
      <protection hidden="1"/>
    </xf>
    <xf numFmtId="173" fontId="5" fillId="35" borderId="10" xfId="59" applyNumberFormat="1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horizontal="right"/>
      <protection/>
    </xf>
    <xf numFmtId="0" fontId="11" fillId="33" borderId="10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 horizontal="right"/>
      <protection/>
    </xf>
    <xf numFmtId="173" fontId="11" fillId="33" borderId="10" xfId="59" applyNumberFormat="1" applyFont="1" applyFill="1" applyBorder="1" applyAlignment="1" applyProtection="1">
      <alignment/>
      <protection hidden="1"/>
    </xf>
    <xf numFmtId="0" fontId="8" fillId="35" borderId="1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182" fontId="9" fillId="0" borderId="11" xfId="42" applyNumberFormat="1" applyFont="1" applyFill="1" applyBorder="1" applyAlignment="1" applyProtection="1">
      <alignment/>
      <protection locked="0"/>
    </xf>
    <xf numFmtId="173" fontId="9" fillId="35" borderId="11" xfId="59" applyNumberFormat="1" applyFont="1" applyFill="1" applyBorder="1" applyAlignment="1" applyProtection="1">
      <alignment/>
      <protection hidden="1"/>
    </xf>
    <xf numFmtId="182" fontId="9" fillId="0" borderId="11" xfId="42" applyNumberFormat="1" applyFont="1" applyFill="1" applyBorder="1" applyAlignment="1" applyProtection="1">
      <alignment horizontal="right"/>
      <protection locked="0"/>
    </xf>
    <xf numFmtId="182" fontId="9" fillId="0" borderId="10" xfId="42" applyNumberFormat="1" applyFont="1" applyFill="1" applyBorder="1" applyAlignment="1" applyProtection="1">
      <alignment/>
      <protection locked="0"/>
    </xf>
    <xf numFmtId="182" fontId="9" fillId="0" borderId="10" xfId="42" applyNumberFormat="1" applyFont="1" applyFill="1" applyBorder="1" applyAlignment="1" applyProtection="1">
      <alignment horizontal="right"/>
      <protection locked="0"/>
    </xf>
    <xf numFmtId="173" fontId="9" fillId="35" borderId="10" xfId="59" applyNumberFormat="1" applyFont="1" applyFill="1" applyBorder="1" applyAlignment="1" applyProtection="1">
      <alignment/>
      <protection hidden="1"/>
    </xf>
    <xf numFmtId="173" fontId="9" fillId="0" borderId="0" xfId="59" applyNumberFormat="1" applyFont="1" applyFill="1" applyBorder="1" applyAlignment="1" applyProtection="1">
      <alignment/>
      <protection hidden="1"/>
    </xf>
    <xf numFmtId="43" fontId="2" fillId="0" borderId="0" xfId="42" applyFont="1" applyFill="1" applyBorder="1" applyAlignment="1" applyProtection="1">
      <alignment/>
      <protection hidden="1"/>
    </xf>
    <xf numFmtId="182" fontId="9" fillId="35" borderId="11" xfId="42" applyNumberFormat="1" applyFont="1" applyFill="1" applyBorder="1" applyAlignment="1" applyProtection="1">
      <alignment/>
      <protection hidden="1"/>
    </xf>
    <xf numFmtId="182" fontId="9" fillId="35" borderId="11" xfId="42" applyNumberFormat="1" applyFont="1" applyFill="1" applyBorder="1" applyAlignment="1" applyProtection="1">
      <alignment horizontal="right"/>
      <protection hidden="1"/>
    </xf>
    <xf numFmtId="0" fontId="11" fillId="33" borderId="10" xfId="0" applyFont="1" applyFill="1" applyBorder="1" applyAlignment="1" applyProtection="1">
      <alignment horizontal="center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right"/>
      <protection/>
    </xf>
    <xf numFmtId="182" fontId="11" fillId="33" borderId="10" xfId="42" applyNumberFormat="1" applyFont="1" applyFill="1" applyBorder="1" applyAlignment="1" applyProtection="1">
      <alignment/>
      <protection hidden="1"/>
    </xf>
    <xf numFmtId="182" fontId="11" fillId="33" borderId="10" xfId="42" applyNumberFormat="1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49" fontId="9" fillId="0" borderId="0" xfId="0" applyNumberFormat="1" applyFont="1" applyFill="1" applyBorder="1" applyAlignment="1" applyProtection="1">
      <alignment horizontal="center"/>
      <protection hidden="1"/>
    </xf>
    <xf numFmtId="180" fontId="16" fillId="0" borderId="0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right"/>
      <protection/>
    </xf>
    <xf numFmtId="173" fontId="9" fillId="0" borderId="0" xfId="59" applyNumberFormat="1" applyFont="1" applyFill="1" applyBorder="1" applyAlignment="1" applyProtection="1">
      <alignment/>
      <protection/>
    </xf>
    <xf numFmtId="3" fontId="14" fillId="35" borderId="10" xfId="0" applyNumberFormat="1" applyFont="1" applyFill="1" applyBorder="1" applyAlignment="1" applyProtection="1">
      <alignment/>
      <protection hidden="1"/>
    </xf>
    <xf numFmtId="171" fontId="1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3" fontId="14" fillId="0" borderId="0" xfId="42" applyNumberFormat="1" applyFont="1" applyFill="1" applyBorder="1" applyAlignment="1" applyProtection="1">
      <alignment/>
      <protection/>
    </xf>
    <xf numFmtId="43" fontId="14" fillId="0" borderId="0" xfId="42" applyFont="1" applyFill="1" applyBorder="1" applyAlignment="1" applyProtection="1">
      <alignment horizontal="right"/>
      <protection/>
    </xf>
    <xf numFmtId="182" fontId="5" fillId="0" borderId="0" xfId="42" applyNumberFormat="1" applyFont="1" applyFill="1" applyBorder="1" applyAlignment="1" applyProtection="1">
      <alignment/>
      <protection locked="0"/>
    </xf>
    <xf numFmtId="0" fontId="9" fillId="35" borderId="12" xfId="0" applyFont="1" applyFill="1" applyBorder="1" applyAlignment="1" applyProtection="1">
      <alignment horizontal="right"/>
      <protection/>
    </xf>
    <xf numFmtId="0" fontId="9" fillId="35" borderId="13" xfId="0" applyFont="1" applyFill="1" applyBorder="1" applyAlignment="1" applyProtection="1">
      <alignment horizontal="right"/>
      <protection/>
    </xf>
    <xf numFmtId="173" fontId="5" fillId="0" borderId="10" xfId="59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/>
    </xf>
    <xf numFmtId="0" fontId="14" fillId="35" borderId="11" xfId="0" applyFont="1" applyFill="1" applyBorder="1" applyAlignment="1" applyProtection="1">
      <alignment horizontal="right"/>
      <protection/>
    </xf>
    <xf numFmtId="0" fontId="9" fillId="35" borderId="14" xfId="0" applyFont="1" applyFill="1" applyBorder="1" applyAlignment="1" applyProtection="1">
      <alignment horizontal="right"/>
      <protection/>
    </xf>
    <xf numFmtId="0" fontId="9" fillId="33" borderId="15" xfId="0" applyFont="1" applyFill="1" applyBorder="1" applyAlignment="1" applyProtection="1">
      <alignment horizontal="right"/>
      <protection/>
    </xf>
    <xf numFmtId="4" fontId="0" fillId="0" borderId="0" xfId="0" applyNumberForma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right"/>
      <protection/>
    </xf>
    <xf numFmtId="182" fontId="5" fillId="33" borderId="0" xfId="42" applyNumberFormat="1" applyFont="1" applyFill="1" applyBorder="1" applyAlignment="1" applyProtection="1">
      <alignment/>
      <protection hidden="1"/>
    </xf>
    <xf numFmtId="182" fontId="9" fillId="0" borderId="16" xfId="42" applyNumberFormat="1" applyFont="1" applyFill="1" applyBorder="1" applyAlignment="1" applyProtection="1">
      <alignment/>
      <protection locked="0"/>
    </xf>
    <xf numFmtId="182" fontId="9" fillId="0" borderId="17" xfId="42" applyNumberFormat="1" applyFont="1" applyFill="1" applyBorder="1" applyAlignment="1" applyProtection="1">
      <alignment/>
      <protection locked="0"/>
    </xf>
    <xf numFmtId="182" fontId="9" fillId="0" borderId="18" xfId="42" applyNumberFormat="1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182" fontId="9" fillId="0" borderId="12" xfId="42" applyNumberFormat="1" applyFont="1" applyFill="1" applyBorder="1" applyAlignment="1" applyProtection="1">
      <alignment/>
      <protection locked="0"/>
    </xf>
    <xf numFmtId="182" fontId="9" fillId="35" borderId="10" xfId="42" applyNumberFormat="1" applyFont="1" applyFill="1" applyBorder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182" fontId="5" fillId="35" borderId="13" xfId="42" applyNumberFormat="1" applyFont="1" applyFill="1" applyBorder="1" applyAlignment="1" applyProtection="1">
      <alignment/>
      <protection hidden="1"/>
    </xf>
    <xf numFmtId="182" fontId="5" fillId="0" borderId="0" xfId="0" applyNumberFormat="1" applyFont="1" applyFill="1" applyBorder="1" applyAlignment="1" applyProtection="1">
      <alignment/>
      <protection hidden="1"/>
    </xf>
    <xf numFmtId="0" fontId="11" fillId="33" borderId="19" xfId="0" applyFont="1" applyFill="1" applyBorder="1" applyAlignment="1" applyProtection="1">
      <alignment horizontal="left"/>
      <protection/>
    </xf>
    <xf numFmtId="182" fontId="6" fillId="33" borderId="20" xfId="42" applyNumberFormat="1" applyFont="1" applyFill="1" applyBorder="1" applyAlignment="1" applyProtection="1">
      <alignment/>
      <protection/>
    </xf>
    <xf numFmtId="173" fontId="6" fillId="33" borderId="20" xfId="59" applyNumberFormat="1" applyFont="1" applyFill="1" applyBorder="1" applyAlignment="1" applyProtection="1">
      <alignment/>
      <protection/>
    </xf>
    <xf numFmtId="43" fontId="6" fillId="33" borderId="20" xfId="42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>
      <alignment horizontal="right"/>
      <protection/>
    </xf>
    <xf numFmtId="0" fontId="6" fillId="33" borderId="21" xfId="0" applyFont="1" applyFill="1" applyBorder="1" applyAlignment="1" applyProtection="1">
      <alignment horizontal="right"/>
      <protection/>
    </xf>
    <xf numFmtId="9" fontId="11" fillId="33" borderId="0" xfId="59" applyFont="1" applyFill="1" applyBorder="1" applyAlignment="1" applyProtection="1">
      <alignment/>
      <protection hidden="1"/>
    </xf>
    <xf numFmtId="0" fontId="11" fillId="33" borderId="11" xfId="0" applyFont="1" applyFill="1" applyBorder="1" applyAlignment="1" applyProtection="1">
      <alignment horizontal="center"/>
      <protection hidden="1"/>
    </xf>
    <xf numFmtId="182" fontId="11" fillId="33" borderId="0" xfId="42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right"/>
      <protection hidden="1"/>
    </xf>
    <xf numFmtId="173" fontId="2" fillId="0" borderId="0" xfId="59" applyNumberFormat="1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182" fontId="2" fillId="0" borderId="0" xfId="42" applyNumberFormat="1" applyFont="1" applyFill="1" applyBorder="1" applyAlignment="1" applyProtection="1">
      <alignment/>
      <protection hidden="1"/>
    </xf>
    <xf numFmtId="43" fontId="17" fillId="0" borderId="0" xfId="42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3" fontId="9" fillId="0" borderId="10" xfId="42" applyFont="1" applyFill="1" applyBorder="1" applyAlignment="1" applyProtection="1">
      <alignment/>
      <protection locked="0"/>
    </xf>
    <xf numFmtId="187" fontId="9" fillId="0" borderId="10" xfId="42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5" fillId="35" borderId="0" xfId="0" applyFont="1" applyFill="1" applyAlignment="1" applyProtection="1">
      <alignment/>
      <protection hidden="1"/>
    </xf>
    <xf numFmtId="0" fontId="5" fillId="35" borderId="13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9" fillId="35" borderId="19" xfId="0" applyFont="1" applyFill="1" applyBorder="1" applyAlignment="1" applyProtection="1">
      <alignment horizontal="right"/>
      <protection hidden="1"/>
    </xf>
    <xf numFmtId="0" fontId="9" fillId="35" borderId="14" xfId="0" applyFont="1" applyFill="1" applyBorder="1" applyAlignment="1" applyProtection="1">
      <alignment horizontal="right"/>
      <protection hidden="1"/>
    </xf>
    <xf numFmtId="0" fontId="9" fillId="35" borderId="22" xfId="0" applyFont="1" applyFill="1" applyBorder="1" applyAlignment="1" applyProtection="1">
      <alignment horizontal="right"/>
      <protection hidden="1"/>
    </xf>
    <xf numFmtId="0" fontId="2" fillId="35" borderId="10" xfId="0" applyFont="1" applyFill="1" applyBorder="1" applyAlignment="1" applyProtection="1">
      <alignment horizontal="right"/>
      <protection hidden="1"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left" vertical="top"/>
      <protection hidden="1"/>
    </xf>
    <xf numFmtId="0" fontId="0" fillId="0" borderId="0" xfId="0" applyFill="1" applyBorder="1" applyAlignment="1" applyProtection="1">
      <alignment/>
      <protection hidden="1"/>
    </xf>
    <xf numFmtId="9" fontId="0" fillId="0" borderId="0" xfId="59" applyFont="1" applyFill="1" applyBorder="1" applyAlignment="1" applyProtection="1">
      <alignment/>
      <protection hidden="1"/>
    </xf>
    <xf numFmtId="0" fontId="4" fillId="35" borderId="0" xfId="0" applyFont="1" applyFill="1" applyAlignment="1" applyProtection="1">
      <alignment/>
      <protection hidden="1"/>
    </xf>
    <xf numFmtId="182" fontId="9" fillId="0" borderId="10" xfId="42" applyNumberFormat="1" applyFont="1" applyFill="1" applyBorder="1" applyAlignment="1" applyProtection="1">
      <alignment/>
      <protection hidden="1" locked="0"/>
    </xf>
    <xf numFmtId="43" fontId="9" fillId="0" borderId="10" xfId="42" applyNumberFormat="1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3" fontId="9" fillId="35" borderId="10" xfId="42" applyNumberFormat="1" applyFont="1" applyFill="1" applyBorder="1" applyAlignment="1" applyProtection="1">
      <alignment horizontal="right"/>
      <protection hidden="1"/>
    </xf>
    <xf numFmtId="4" fontId="9" fillId="35" borderId="10" xfId="42" applyNumberFormat="1" applyFont="1" applyFill="1" applyBorder="1" applyAlignment="1" applyProtection="1">
      <alignment horizontal="right"/>
      <protection hidden="1"/>
    </xf>
    <xf numFmtId="4" fontId="9" fillId="35" borderId="12" xfId="42" applyNumberFormat="1" applyFont="1" applyFill="1" applyBorder="1" applyAlignment="1" applyProtection="1">
      <alignment horizontal="right"/>
      <protection hidden="1"/>
    </xf>
    <xf numFmtId="3" fontId="9" fillId="35" borderId="11" xfId="42" applyNumberFormat="1" applyFont="1" applyFill="1" applyBorder="1" applyAlignment="1" applyProtection="1">
      <alignment horizontal="right"/>
      <protection hidden="1"/>
    </xf>
    <xf numFmtId="4" fontId="9" fillId="35" borderId="11" xfId="42" applyNumberFormat="1" applyFont="1" applyFill="1" applyBorder="1" applyAlignment="1" applyProtection="1">
      <alignment horizontal="right"/>
      <protection hidden="1"/>
    </xf>
    <xf numFmtId="3" fontId="17" fillId="33" borderId="10" xfId="42" applyNumberFormat="1" applyFont="1" applyFill="1" applyBorder="1" applyAlignment="1" applyProtection="1">
      <alignment horizontal="right"/>
      <protection hidden="1"/>
    </xf>
    <xf numFmtId="4" fontId="17" fillId="33" borderId="10" xfId="42" applyNumberFormat="1" applyFont="1" applyFill="1" applyBorder="1" applyAlignment="1" applyProtection="1">
      <alignment horizontal="right"/>
      <protection hidden="1"/>
    </xf>
    <xf numFmtId="3" fontId="9" fillId="35" borderId="10" xfId="42" applyNumberFormat="1" applyFont="1" applyFill="1" applyBorder="1" applyAlignment="1" applyProtection="1">
      <alignment/>
      <protection hidden="1"/>
    </xf>
    <xf numFmtId="174" fontId="9" fillId="35" borderId="10" xfId="42" applyNumberFormat="1" applyFont="1" applyFill="1" applyBorder="1" applyAlignment="1" applyProtection="1">
      <alignment/>
      <protection hidden="1"/>
    </xf>
    <xf numFmtId="3" fontId="9" fillId="35" borderId="12" xfId="42" applyNumberFormat="1" applyFont="1" applyFill="1" applyBorder="1" applyAlignment="1" applyProtection="1">
      <alignment/>
      <protection hidden="1"/>
    </xf>
    <xf numFmtId="174" fontId="9" fillId="35" borderId="12" xfId="42" applyNumberFormat="1" applyFont="1" applyFill="1" applyBorder="1" applyAlignment="1" applyProtection="1">
      <alignment/>
      <protection hidden="1"/>
    </xf>
    <xf numFmtId="3" fontId="9" fillId="35" borderId="11" xfId="42" applyNumberFormat="1" applyFont="1" applyFill="1" applyBorder="1" applyAlignment="1" applyProtection="1">
      <alignment/>
      <protection hidden="1"/>
    </xf>
    <xf numFmtId="174" fontId="9" fillId="35" borderId="11" xfId="42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9" fontId="9" fillId="0" borderId="0" xfId="0" applyNumberFormat="1" applyFont="1" applyFill="1" applyBorder="1" applyAlignment="1" applyProtection="1">
      <alignment horizontal="center"/>
      <protection hidden="1"/>
    </xf>
    <xf numFmtId="173" fontId="9" fillId="35" borderId="15" xfId="59" applyNumberFormat="1" applyFont="1" applyFill="1" applyBorder="1" applyAlignment="1" applyProtection="1">
      <alignment/>
      <protection hidden="1"/>
    </xf>
    <xf numFmtId="173" fontId="9" fillId="0" borderId="0" xfId="59" applyNumberFormat="1" applyFont="1" applyFill="1" applyBorder="1" applyAlignment="1" applyProtection="1">
      <alignment horizontal="center"/>
      <protection hidden="1"/>
    </xf>
    <xf numFmtId="180" fontId="15" fillId="0" borderId="0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73" fontId="4" fillId="0" borderId="0" xfId="0" applyNumberFormat="1" applyFont="1" applyFill="1" applyBorder="1" applyAlignment="1" applyProtection="1">
      <alignment horizontal="center"/>
      <protection hidden="1"/>
    </xf>
    <xf numFmtId="185" fontId="4" fillId="0" borderId="0" xfId="0" applyNumberFormat="1" applyFont="1" applyFill="1" applyBorder="1" applyAlignment="1" applyProtection="1">
      <alignment horizontal="center"/>
      <protection hidden="1"/>
    </xf>
    <xf numFmtId="4" fontId="9" fillId="35" borderId="10" xfId="42" applyNumberFormat="1" applyFont="1" applyFill="1" applyBorder="1" applyAlignment="1" applyProtection="1">
      <alignment/>
      <protection hidden="1"/>
    </xf>
    <xf numFmtId="4" fontId="9" fillId="35" borderId="12" xfId="42" applyNumberFormat="1" applyFont="1" applyFill="1" applyBorder="1" applyAlignment="1" applyProtection="1">
      <alignment/>
      <protection hidden="1"/>
    </xf>
    <xf numFmtId="4" fontId="9" fillId="35" borderId="11" xfId="42" applyNumberFormat="1" applyFont="1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173" fontId="5" fillId="0" borderId="10" xfId="59" applyNumberFormat="1" applyFont="1" applyFill="1" applyBorder="1" applyAlignment="1" applyProtection="1">
      <alignment horizontal="right"/>
      <protection locked="0"/>
    </xf>
    <xf numFmtId="187" fontId="4" fillId="35" borderId="11" xfId="42" applyNumberFormat="1" applyFont="1" applyFill="1" applyBorder="1" applyAlignment="1" applyProtection="1">
      <alignment/>
      <protection hidden="1"/>
    </xf>
    <xf numFmtId="187" fontId="4" fillId="35" borderId="10" xfId="42" applyNumberFormat="1" applyFont="1" applyFill="1" applyBorder="1" applyAlignment="1" applyProtection="1">
      <alignment/>
      <protection hidden="1"/>
    </xf>
    <xf numFmtId="187" fontId="5" fillId="35" borderId="10" xfId="42" applyNumberFormat="1" applyFont="1" applyFill="1" applyBorder="1" applyAlignment="1" applyProtection="1">
      <alignment horizontal="right"/>
      <protection hidden="1"/>
    </xf>
    <xf numFmtId="0" fontId="21" fillId="0" borderId="12" xfId="0" applyFont="1" applyFill="1" applyBorder="1" applyAlignment="1" applyProtection="1">
      <alignment/>
      <protection/>
    </xf>
    <xf numFmtId="183" fontId="21" fillId="0" borderId="13" xfId="42" applyNumberFormat="1" applyFont="1" applyFill="1" applyBorder="1" applyAlignment="1" applyProtection="1">
      <alignment/>
      <protection hidden="1"/>
    </xf>
    <xf numFmtId="183" fontId="21" fillId="0" borderId="13" xfId="42" applyNumberFormat="1" applyFont="1" applyFill="1" applyBorder="1" applyAlignment="1" applyProtection="1">
      <alignment/>
      <protection/>
    </xf>
    <xf numFmtId="173" fontId="21" fillId="0" borderId="13" xfId="0" applyNumberFormat="1" applyFont="1" applyFill="1" applyBorder="1" applyAlignment="1" applyProtection="1">
      <alignment/>
      <protection/>
    </xf>
    <xf numFmtId="183" fontId="21" fillId="0" borderId="11" xfId="42" applyNumberFormat="1" applyFont="1" applyFill="1" applyBorder="1" applyAlignment="1" applyProtection="1">
      <alignment/>
      <protection/>
    </xf>
    <xf numFmtId="4" fontId="59" fillId="36" borderId="12" xfId="42" applyNumberFormat="1" applyFont="1" applyFill="1" applyBorder="1" applyAlignment="1" applyProtection="1">
      <alignment horizontal="right"/>
      <protection hidden="1"/>
    </xf>
    <xf numFmtId="0" fontId="11" fillId="36" borderId="0" xfId="0" applyFont="1" applyFill="1" applyBorder="1" applyAlignment="1" applyProtection="1">
      <alignment horizontal="center"/>
      <protection/>
    </xf>
    <xf numFmtId="9" fontId="60" fillId="36" borderId="0" xfId="59" applyFont="1" applyFill="1" applyBorder="1" applyAlignment="1" applyProtection="1">
      <alignment/>
      <protection/>
    </xf>
    <xf numFmtId="173" fontId="9" fillId="32" borderId="11" xfId="59" applyNumberFormat="1" applyFont="1" applyFill="1" applyBorder="1" applyAlignment="1" applyProtection="1">
      <alignment/>
      <protection hidden="1"/>
    </xf>
    <xf numFmtId="43" fontId="9" fillId="32" borderId="11" xfId="42" applyFont="1" applyFill="1" applyBorder="1" applyAlignment="1" applyProtection="1">
      <alignment/>
      <protection hidden="1"/>
    </xf>
    <xf numFmtId="43" fontId="9" fillId="32" borderId="10" xfId="42" applyFont="1" applyFill="1" applyBorder="1" applyAlignment="1" applyProtection="1">
      <alignment/>
      <protection hidden="1"/>
    </xf>
    <xf numFmtId="187" fontId="9" fillId="32" borderId="11" xfId="42" applyNumberFormat="1" applyFont="1" applyFill="1" applyBorder="1" applyAlignment="1" applyProtection="1">
      <alignment/>
      <protection hidden="1"/>
    </xf>
    <xf numFmtId="187" fontId="9" fillId="32" borderId="10" xfId="42" applyNumberFormat="1" applyFont="1" applyFill="1" applyBorder="1" applyAlignment="1" applyProtection="1">
      <alignment/>
      <protection hidden="1"/>
    </xf>
    <xf numFmtId="9" fontId="5" fillId="32" borderId="10" xfId="59" applyFont="1" applyFill="1" applyBorder="1" applyAlignment="1" applyProtection="1">
      <alignment/>
      <protection/>
    </xf>
    <xf numFmtId="0" fontId="59" fillId="33" borderId="19" xfId="0" applyFont="1" applyFill="1" applyBorder="1" applyAlignment="1" applyProtection="1">
      <alignment horizontal="right"/>
      <protection/>
    </xf>
    <xf numFmtId="3" fontId="59" fillId="33" borderId="20" xfId="42" applyNumberFormat="1" applyFont="1" applyFill="1" applyBorder="1" applyAlignment="1" applyProtection="1">
      <alignment horizontal="right"/>
      <protection/>
    </xf>
    <xf numFmtId="4" fontId="59" fillId="33" borderId="20" xfId="42" applyNumberFormat="1" applyFont="1" applyFill="1" applyBorder="1" applyAlignment="1" applyProtection="1">
      <alignment horizontal="right"/>
      <protection/>
    </xf>
    <xf numFmtId="4" fontId="59" fillId="33" borderId="21" xfId="42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4" fillId="35" borderId="0" xfId="0" applyFont="1" applyFill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182" fontId="9" fillId="0" borderId="0" xfId="42" applyNumberFormat="1" applyFont="1" applyFill="1" applyBorder="1" applyAlignment="1" applyProtection="1">
      <alignment/>
      <protection/>
    </xf>
    <xf numFmtId="182" fontId="2" fillId="0" borderId="0" xfId="42" applyNumberFormat="1" applyFont="1" applyFill="1" applyBorder="1" applyAlignment="1" applyProtection="1">
      <alignment horizontal="right"/>
      <protection/>
    </xf>
    <xf numFmtId="182" fontId="2" fillId="0" borderId="0" xfId="42" applyNumberFormat="1" applyFont="1" applyFill="1" applyBorder="1" applyAlignment="1" applyProtection="1">
      <alignment/>
      <protection/>
    </xf>
    <xf numFmtId="182" fontId="2" fillId="0" borderId="0" xfId="42" applyNumberFormat="1" applyFont="1" applyFill="1" applyBorder="1" applyAlignment="1" applyProtection="1">
      <alignment/>
      <protection/>
    </xf>
    <xf numFmtId="182" fontId="21" fillId="0" borderId="0" xfId="42" applyNumberFormat="1" applyFont="1" applyFill="1" applyBorder="1" applyAlignment="1" applyProtection="1">
      <alignment/>
      <protection/>
    </xf>
    <xf numFmtId="182" fontId="0" fillId="0" borderId="0" xfId="42" applyNumberFormat="1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9" fontId="0" fillId="0" borderId="0" xfId="59" applyFont="1" applyFill="1" applyBorder="1" applyAlignment="1" applyProtection="1">
      <alignment/>
      <protection/>
    </xf>
    <xf numFmtId="3" fontId="9" fillId="33" borderId="23" xfId="42" applyNumberFormat="1" applyFont="1" applyFill="1" applyBorder="1" applyAlignment="1" applyProtection="1">
      <alignment/>
      <protection/>
    </xf>
    <xf numFmtId="174" fontId="9" fillId="33" borderId="23" xfId="42" applyNumberFormat="1" applyFont="1" applyFill="1" applyBorder="1" applyAlignment="1" applyProtection="1">
      <alignment/>
      <protection/>
    </xf>
    <xf numFmtId="4" fontId="9" fillId="33" borderId="23" xfId="42" applyNumberFormat="1" applyFont="1" applyFill="1" applyBorder="1" applyAlignment="1" applyProtection="1">
      <alignment/>
      <protection/>
    </xf>
    <xf numFmtId="4" fontId="9" fillId="33" borderId="24" xfId="42" applyNumberFormat="1" applyFont="1" applyFill="1" applyBorder="1" applyAlignment="1" applyProtection="1">
      <alignment/>
      <protection/>
    </xf>
    <xf numFmtId="3" fontId="11" fillId="33" borderId="10" xfId="42" applyNumberFormat="1" applyFont="1" applyFill="1" applyBorder="1" applyAlignment="1" applyProtection="1">
      <alignment/>
      <protection/>
    </xf>
    <xf numFmtId="174" fontId="11" fillId="33" borderId="10" xfId="42" applyNumberFormat="1" applyFont="1" applyFill="1" applyBorder="1" applyAlignment="1" applyProtection="1">
      <alignment/>
      <protection/>
    </xf>
    <xf numFmtId="4" fontId="11" fillId="33" borderId="10" xfId="42" applyNumberFormat="1" applyFont="1" applyFill="1" applyBorder="1" applyAlignment="1" applyProtection="1">
      <alignment/>
      <protection/>
    </xf>
    <xf numFmtId="182" fontId="5" fillId="33" borderId="10" xfId="42" applyNumberFormat="1" applyFont="1" applyFill="1" applyBorder="1" applyAlignment="1" applyProtection="1">
      <alignment/>
      <protection/>
    </xf>
    <xf numFmtId="182" fontId="0" fillId="33" borderId="0" xfId="42" applyNumberFormat="1" applyFont="1" applyFill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0" fontId="5" fillId="35" borderId="14" xfId="0" applyFont="1" applyFill="1" applyBorder="1" applyAlignment="1" applyProtection="1">
      <alignment/>
      <protection hidden="1"/>
    </xf>
    <xf numFmtId="182" fontId="5" fillId="35" borderId="12" xfId="42" applyNumberFormat="1" applyFont="1" applyFill="1" applyBorder="1" applyAlignment="1" applyProtection="1">
      <alignment/>
      <protection hidden="1"/>
    </xf>
    <xf numFmtId="173" fontId="5" fillId="35" borderId="11" xfId="59" applyNumberFormat="1" applyFont="1" applyFill="1" applyBorder="1" applyAlignment="1" applyProtection="1">
      <alignment horizontal="right"/>
      <protection hidden="1"/>
    </xf>
    <xf numFmtId="182" fontId="5" fillId="0" borderId="25" xfId="42" applyNumberFormat="1" applyFont="1" applyFill="1" applyBorder="1" applyAlignment="1" applyProtection="1">
      <alignment/>
      <protection locked="0"/>
    </xf>
    <xf numFmtId="182" fontId="5" fillId="0" borderId="26" xfId="42" applyNumberFormat="1" applyFont="1" applyFill="1" applyBorder="1" applyAlignment="1" applyProtection="1">
      <alignment/>
      <protection locked="0"/>
    </xf>
    <xf numFmtId="182" fontId="5" fillId="0" borderId="27" xfId="42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horizontal="right"/>
      <protection/>
    </xf>
    <xf numFmtId="43" fontId="9" fillId="35" borderId="10" xfId="42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1" fillId="33" borderId="15" xfId="0" applyFont="1" applyFill="1" applyBorder="1" applyAlignment="1" applyProtection="1">
      <alignment horizontal="center"/>
      <protection/>
    </xf>
    <xf numFmtId="0" fontId="11" fillId="33" borderId="23" xfId="0" applyFont="1" applyFill="1" applyBorder="1" applyAlignment="1" applyProtection="1">
      <alignment horizontal="center"/>
      <protection/>
    </xf>
    <xf numFmtId="0" fontId="11" fillId="33" borderId="2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36</xdr:row>
      <xdr:rowOff>47625</xdr:rowOff>
    </xdr:from>
    <xdr:to>
      <xdr:col>3</xdr:col>
      <xdr:colOff>38100</xdr:colOff>
      <xdr:row>42</xdr:row>
      <xdr:rowOff>28575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057900"/>
          <a:ext cx="2486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104775</xdr:rowOff>
    </xdr:from>
    <xdr:to>
      <xdr:col>0</xdr:col>
      <xdr:colOff>1514475</xdr:colOff>
      <xdr:row>13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625" y="600075"/>
          <a:ext cx="1466850" cy="1933575"/>
        </a:xfrm>
        <a:prstGeom prst="rect">
          <a:avLst/>
        </a:prstGeom>
        <a:solidFill>
          <a:srgbClr val="000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Important: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For 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air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&amp; 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rail,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enter the average ticket price in each air category.
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For 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cruises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&amp; 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tours,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enter the average amount 
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PER PERSON
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For cars &amp; hotels, enter the average SALE/BOOKING amount  (not the daily rate)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zoomScale="125" zoomScaleNormal="125" zoomScaleSheetLayoutView="94" zoomScalePageLayoutView="0" workbookViewId="0" topLeftCell="A1">
      <selection activeCell="A1" sqref="A1"/>
    </sheetView>
  </sheetViews>
  <sheetFormatPr defaultColWidth="12.00390625" defaultRowHeight="12.75"/>
  <cols>
    <col min="1" max="1" width="17.00390625" style="2" customWidth="1"/>
    <col min="2" max="2" width="17.7109375" style="2" customWidth="1"/>
    <col min="3" max="3" width="10.7109375" style="2" customWidth="1"/>
    <col min="4" max="4" width="14.7109375" style="2" customWidth="1"/>
    <col min="5" max="5" width="10.7109375" style="2" customWidth="1"/>
    <col min="6" max="6" width="12.140625" style="2" customWidth="1"/>
    <col min="7" max="7" width="9.28125" style="2" customWidth="1"/>
    <col min="8" max="8" width="12.421875" style="2" customWidth="1"/>
    <col min="9" max="9" width="13.28125" style="2" customWidth="1"/>
    <col min="10" max="10" width="12.140625" style="2" customWidth="1"/>
    <col min="11" max="11" width="9.421875" style="2" customWidth="1"/>
    <col min="12" max="12" width="8.28125" style="2" customWidth="1"/>
    <col min="13" max="13" width="19.421875" style="2" customWidth="1"/>
    <col min="14" max="16384" width="12.00390625" style="2" customWidth="1"/>
  </cols>
  <sheetData>
    <row r="1" ht="15.75">
      <c r="A1" s="156" t="s">
        <v>116</v>
      </c>
    </row>
    <row r="3" ht="15">
      <c r="A3" s="155" t="s">
        <v>5</v>
      </c>
    </row>
    <row r="4" spans="1:8" ht="15">
      <c r="A4" s="154" t="s">
        <v>1</v>
      </c>
      <c r="B4" s="153"/>
      <c r="C4" s="153"/>
      <c r="D4" s="153"/>
      <c r="E4" s="153"/>
      <c r="F4" s="153"/>
      <c r="G4" s="153"/>
      <c r="H4" s="188"/>
    </row>
    <row r="5" spans="1:8" ht="15">
      <c r="A5" s="154" t="s">
        <v>0</v>
      </c>
      <c r="B5" s="153"/>
      <c r="C5" s="153"/>
      <c r="D5" s="153"/>
      <c r="E5" s="153"/>
      <c r="F5" s="153"/>
      <c r="G5" s="153"/>
      <c r="H5" s="153"/>
    </row>
    <row r="6" spans="1:8" ht="15">
      <c r="A6" s="154" t="s">
        <v>3</v>
      </c>
      <c r="B6" s="153"/>
      <c r="C6" s="153"/>
      <c r="D6" s="153"/>
      <c r="E6" s="153"/>
      <c r="F6" s="153"/>
      <c r="G6" s="153"/>
      <c r="H6" s="153"/>
    </row>
    <row r="7" spans="1:8" ht="15">
      <c r="A7" s="154" t="s">
        <v>4</v>
      </c>
      <c r="B7" s="153"/>
      <c r="C7" s="153"/>
      <c r="D7" s="153"/>
      <c r="E7" s="153"/>
      <c r="F7" s="153"/>
      <c r="G7" s="153"/>
      <c r="H7" s="153"/>
    </row>
    <row r="8" ht="12.75">
      <c r="A8" s="22"/>
    </row>
    <row r="9" spans="1:12" ht="12.75">
      <c r="A9" s="41"/>
      <c r="B9" s="219" t="s">
        <v>73</v>
      </c>
      <c r="C9" s="219"/>
      <c r="D9" s="219" t="s">
        <v>74</v>
      </c>
      <c r="E9" s="219"/>
      <c r="F9" s="219"/>
      <c r="G9" s="219"/>
      <c r="H9" s="219"/>
      <c r="I9" s="219"/>
      <c r="J9" s="219"/>
      <c r="K9" s="214"/>
      <c r="L9" s="214"/>
    </row>
    <row r="10" spans="1:14" ht="12.75">
      <c r="A10" s="38" t="s">
        <v>72</v>
      </c>
      <c r="B10" s="54" t="s">
        <v>13</v>
      </c>
      <c r="C10" s="54" t="s">
        <v>31</v>
      </c>
      <c r="D10" s="54" t="s">
        <v>14</v>
      </c>
      <c r="E10" s="54" t="s">
        <v>32</v>
      </c>
      <c r="F10" s="54" t="s">
        <v>15</v>
      </c>
      <c r="G10" s="54" t="s">
        <v>33</v>
      </c>
      <c r="H10" s="54" t="s">
        <v>16</v>
      </c>
      <c r="I10" s="54" t="s">
        <v>17</v>
      </c>
      <c r="J10" s="54" t="s">
        <v>92</v>
      </c>
      <c r="K10" s="54" t="s">
        <v>41</v>
      </c>
      <c r="L10" s="54" t="s">
        <v>34</v>
      </c>
      <c r="M10" s="174" t="s">
        <v>115</v>
      </c>
      <c r="N10" s="12"/>
    </row>
    <row r="11" spans="1:14" ht="12.75">
      <c r="A11" s="39" t="s">
        <v>65</v>
      </c>
      <c r="B11" s="44">
        <v>0</v>
      </c>
      <c r="C11" s="45">
        <f aca="true" t="shared" si="0" ref="C11:C16">IF($B$20=0,0,B11/$B$28)</f>
        <v>0</v>
      </c>
      <c r="D11" s="44"/>
      <c r="E11" s="45">
        <f aca="true" t="shared" si="1" ref="E11:E16">IF($D$20=0,0,D11/$D$20)</f>
        <v>0</v>
      </c>
      <c r="F11" s="46">
        <v>0</v>
      </c>
      <c r="G11" s="45">
        <f aca="true" t="shared" si="2" ref="G11:G16">IF($F$20=0,0,F11/$F$20)</f>
        <v>0</v>
      </c>
      <c r="H11" s="44">
        <v>0</v>
      </c>
      <c r="I11" s="44">
        <v>0</v>
      </c>
      <c r="J11" s="177">
        <f>D11+F11+H11+I11</f>
        <v>0</v>
      </c>
      <c r="K11" s="45">
        <f aca="true" t="shared" si="3" ref="K11:K16">IF($J$20=0,0,J11/$J$20)</f>
        <v>0</v>
      </c>
      <c r="L11" s="45">
        <f aca="true" t="shared" si="4" ref="L11:L28">IF(B11=0,0,(D11+F11+H11+I11)/B11)</f>
        <v>0</v>
      </c>
      <c r="M11" s="181">
        <f>IF($B$20=0,0,B11/$B$20)</f>
        <v>0</v>
      </c>
      <c r="N11" s="13"/>
    </row>
    <row r="12" spans="1:14" ht="12.75">
      <c r="A12" s="37" t="s">
        <v>66</v>
      </c>
      <c r="B12" s="47">
        <v>0</v>
      </c>
      <c r="C12" s="45">
        <f t="shared" si="0"/>
        <v>0</v>
      </c>
      <c r="D12" s="47"/>
      <c r="E12" s="45">
        <f t="shared" si="1"/>
        <v>0</v>
      </c>
      <c r="F12" s="48">
        <v>0</v>
      </c>
      <c r="G12" s="45">
        <f t="shared" si="2"/>
        <v>0</v>
      </c>
      <c r="H12" s="44">
        <v>0</v>
      </c>
      <c r="I12" s="114">
        <v>0</v>
      </c>
      <c r="J12" s="178">
        <f>(D12+F12+H12+I12)</f>
        <v>0</v>
      </c>
      <c r="K12" s="176">
        <f t="shared" si="3"/>
        <v>0</v>
      </c>
      <c r="L12" s="49">
        <f t="shared" si="4"/>
        <v>0</v>
      </c>
      <c r="M12" s="181">
        <f aca="true" t="shared" si="5" ref="M12:M17">IF($B$20=0,0,B12/$B$20)</f>
        <v>0</v>
      </c>
      <c r="N12" s="13"/>
    </row>
    <row r="13" spans="1:14" ht="12.75">
      <c r="A13" s="37" t="s">
        <v>68</v>
      </c>
      <c r="B13" s="47">
        <v>0</v>
      </c>
      <c r="C13" s="45">
        <f t="shared" si="0"/>
        <v>0</v>
      </c>
      <c r="D13" s="47">
        <v>0</v>
      </c>
      <c r="E13" s="45">
        <f t="shared" si="1"/>
        <v>0</v>
      </c>
      <c r="F13" s="48">
        <v>0</v>
      </c>
      <c r="G13" s="45">
        <f t="shared" si="2"/>
        <v>0</v>
      </c>
      <c r="H13" s="44">
        <v>0</v>
      </c>
      <c r="I13" s="47">
        <v>0</v>
      </c>
      <c r="J13" s="178">
        <f aca="true" t="shared" si="6" ref="J13:J27">(D13+F13+H13+I13)</f>
        <v>0</v>
      </c>
      <c r="K13" s="45">
        <f t="shared" si="3"/>
        <v>0</v>
      </c>
      <c r="L13" s="49">
        <f t="shared" si="4"/>
        <v>0</v>
      </c>
      <c r="M13" s="181">
        <f t="shared" si="5"/>
        <v>0</v>
      </c>
      <c r="N13" s="13"/>
    </row>
    <row r="14" spans="1:14" ht="12.75">
      <c r="A14" s="37" t="s">
        <v>67</v>
      </c>
      <c r="B14" s="47">
        <v>0</v>
      </c>
      <c r="C14" s="45">
        <f t="shared" si="0"/>
        <v>0</v>
      </c>
      <c r="D14" s="47">
        <v>0</v>
      </c>
      <c r="E14" s="45">
        <f t="shared" si="1"/>
        <v>0</v>
      </c>
      <c r="F14" s="48">
        <v>0</v>
      </c>
      <c r="G14" s="45">
        <f t="shared" si="2"/>
        <v>0</v>
      </c>
      <c r="H14" s="44">
        <v>0</v>
      </c>
      <c r="I14" s="47">
        <v>0</v>
      </c>
      <c r="J14" s="178">
        <f>(D14+F14+H14+I14)</f>
        <v>0</v>
      </c>
      <c r="K14" s="45">
        <f t="shared" si="3"/>
        <v>0</v>
      </c>
      <c r="L14" s="49">
        <f t="shared" si="4"/>
        <v>0</v>
      </c>
      <c r="M14" s="181">
        <f t="shared" si="5"/>
        <v>0</v>
      </c>
      <c r="N14" s="13"/>
    </row>
    <row r="15" spans="1:14" ht="12.75">
      <c r="A15" s="37" t="s">
        <v>69</v>
      </c>
      <c r="B15" s="47">
        <v>0</v>
      </c>
      <c r="C15" s="45">
        <f t="shared" si="0"/>
        <v>0</v>
      </c>
      <c r="D15" s="47">
        <v>0</v>
      </c>
      <c r="E15" s="45">
        <f t="shared" si="1"/>
        <v>0</v>
      </c>
      <c r="F15" s="48">
        <v>0</v>
      </c>
      <c r="G15" s="45">
        <f t="shared" si="2"/>
        <v>0</v>
      </c>
      <c r="H15" s="44">
        <v>0</v>
      </c>
      <c r="I15" s="47">
        <v>0</v>
      </c>
      <c r="J15" s="178">
        <f>(D15+F15+H15+I15)</f>
        <v>0</v>
      </c>
      <c r="K15" s="45">
        <f t="shared" si="3"/>
        <v>0</v>
      </c>
      <c r="L15" s="49">
        <f t="shared" si="4"/>
        <v>0</v>
      </c>
      <c r="M15" s="181">
        <f t="shared" si="5"/>
        <v>0</v>
      </c>
      <c r="N15" s="13"/>
    </row>
    <row r="16" spans="1:14" ht="12.75">
      <c r="A16" s="37" t="s">
        <v>70</v>
      </c>
      <c r="B16" s="47">
        <v>0</v>
      </c>
      <c r="C16" s="45">
        <f t="shared" si="0"/>
        <v>0</v>
      </c>
      <c r="D16" s="47">
        <v>0</v>
      </c>
      <c r="E16" s="45">
        <f t="shared" si="1"/>
        <v>0</v>
      </c>
      <c r="F16" s="48">
        <v>0</v>
      </c>
      <c r="G16" s="49">
        <f t="shared" si="2"/>
        <v>0</v>
      </c>
      <c r="H16" s="44">
        <v>0</v>
      </c>
      <c r="I16" s="131">
        <v>0</v>
      </c>
      <c r="J16" s="178">
        <f>D16+F16+H16+I16</f>
        <v>0</v>
      </c>
      <c r="K16" s="49">
        <f t="shared" si="3"/>
        <v>0</v>
      </c>
      <c r="L16" s="49">
        <f t="shared" si="4"/>
        <v>0</v>
      </c>
      <c r="M16" s="181">
        <f t="shared" si="5"/>
        <v>0</v>
      </c>
      <c r="N16" s="13"/>
    </row>
    <row r="17" spans="1:14" ht="12.75">
      <c r="A17" s="59" t="s">
        <v>75</v>
      </c>
      <c r="B17" s="105">
        <f>SUM(B11:B16)</f>
        <v>0</v>
      </c>
      <c r="C17" s="103">
        <f aca="true" t="shared" si="7" ref="C17:K17">SUM(C11:C16)</f>
        <v>0</v>
      </c>
      <c r="D17" s="105">
        <f t="shared" si="7"/>
        <v>0</v>
      </c>
      <c r="E17" s="103">
        <f t="shared" si="7"/>
        <v>0</v>
      </c>
      <c r="F17" s="105">
        <f t="shared" si="7"/>
        <v>0</v>
      </c>
      <c r="G17" s="103">
        <f t="shared" si="7"/>
        <v>0</v>
      </c>
      <c r="H17" s="105">
        <f t="shared" si="7"/>
        <v>0</v>
      </c>
      <c r="I17" s="105">
        <f t="shared" si="7"/>
        <v>0</v>
      </c>
      <c r="J17" s="105">
        <f t="shared" si="7"/>
        <v>0</v>
      </c>
      <c r="K17" s="103">
        <f t="shared" si="7"/>
        <v>0</v>
      </c>
      <c r="L17" s="40">
        <f t="shared" si="4"/>
        <v>0</v>
      </c>
      <c r="M17" s="175">
        <f t="shared" si="5"/>
        <v>0</v>
      </c>
      <c r="N17" s="13"/>
    </row>
    <row r="18" spans="1:14" ht="12.75">
      <c r="A18" s="43"/>
      <c r="B18" s="189"/>
      <c r="C18" s="50"/>
      <c r="D18" s="189"/>
      <c r="E18" s="50"/>
      <c r="F18" s="190"/>
      <c r="G18" s="50"/>
      <c r="H18" s="191"/>
      <c r="I18" s="191"/>
      <c r="J18" s="51"/>
      <c r="K18" s="50"/>
      <c r="L18" s="50"/>
      <c r="M18" s="13"/>
      <c r="N18" s="13"/>
    </row>
    <row r="19" spans="1:14" s="9" customFormat="1" ht="12.75">
      <c r="A19" s="42" t="s">
        <v>71</v>
      </c>
      <c r="B19" s="55" t="s">
        <v>13</v>
      </c>
      <c r="C19" s="104" t="s">
        <v>31</v>
      </c>
      <c r="D19" s="55" t="s">
        <v>14</v>
      </c>
      <c r="E19" s="104" t="s">
        <v>32</v>
      </c>
      <c r="F19" s="55" t="s">
        <v>15</v>
      </c>
      <c r="G19" s="104" t="s">
        <v>33</v>
      </c>
      <c r="H19" s="55" t="s">
        <v>16</v>
      </c>
      <c r="I19" s="55" t="s">
        <v>17</v>
      </c>
      <c r="J19" s="55" t="s">
        <v>18</v>
      </c>
      <c r="K19" s="104" t="s">
        <v>41</v>
      </c>
      <c r="L19" s="104" t="s">
        <v>34</v>
      </c>
      <c r="M19" s="13"/>
      <c r="N19" s="13"/>
    </row>
    <row r="20" spans="1:14" ht="12.75">
      <c r="A20" s="37" t="s">
        <v>76</v>
      </c>
      <c r="B20" s="52">
        <f>SUM(B11:B16)</f>
        <v>0</v>
      </c>
      <c r="C20" s="45">
        <f aca="true" t="shared" si="8" ref="C20:C27">IF($B$28=0,0,B20/$B$28)</f>
        <v>0</v>
      </c>
      <c r="D20" s="52">
        <f>SUM(D11:D16)</f>
        <v>0</v>
      </c>
      <c r="E20" s="45">
        <f aca="true" t="shared" si="9" ref="E20:E27">IF($D$28=0,0,D20/$D$28)</f>
        <v>0</v>
      </c>
      <c r="F20" s="53">
        <f>SUM(F11:F16)</f>
        <v>0</v>
      </c>
      <c r="G20" s="45">
        <f aca="true" t="shared" si="10" ref="G20:G27">IF($F$28=0,0,F20/$F$28)</f>
        <v>0</v>
      </c>
      <c r="H20" s="52">
        <f>SUM(H11:H16)</f>
        <v>0</v>
      </c>
      <c r="I20" s="52">
        <f>SUM(I11:I16)</f>
        <v>0</v>
      </c>
      <c r="J20" s="179">
        <f t="shared" si="6"/>
        <v>0</v>
      </c>
      <c r="K20" s="45">
        <f aca="true" t="shared" si="11" ref="K20:K27">IF($J$28=0,0,J20/$J$28)</f>
        <v>0</v>
      </c>
      <c r="L20" s="45">
        <f t="shared" si="4"/>
        <v>0</v>
      </c>
      <c r="M20" s="13"/>
      <c r="N20" s="13"/>
    </row>
    <row r="21" spans="1:14" ht="12.75">
      <c r="A21" s="37" t="s">
        <v>20</v>
      </c>
      <c r="B21" s="47">
        <v>0</v>
      </c>
      <c r="C21" s="45">
        <f t="shared" si="8"/>
        <v>0</v>
      </c>
      <c r="D21" s="47">
        <v>0</v>
      </c>
      <c r="E21" s="49">
        <f t="shared" si="9"/>
        <v>0</v>
      </c>
      <c r="F21" s="48">
        <v>0</v>
      </c>
      <c r="G21" s="49">
        <f t="shared" si="10"/>
        <v>0</v>
      </c>
      <c r="H21" s="115">
        <v>0</v>
      </c>
      <c r="I21" s="115">
        <v>0</v>
      </c>
      <c r="J21" s="180">
        <f>(D21+F21+H21+I21)</f>
        <v>0</v>
      </c>
      <c r="K21" s="49">
        <f t="shared" si="11"/>
        <v>0</v>
      </c>
      <c r="L21" s="49">
        <f t="shared" si="4"/>
        <v>0</v>
      </c>
      <c r="M21" s="13"/>
      <c r="N21" s="13"/>
    </row>
    <row r="22" spans="1:14" ht="12.75">
      <c r="A22" s="37" t="s">
        <v>19</v>
      </c>
      <c r="B22" s="47">
        <v>0</v>
      </c>
      <c r="C22" s="45">
        <f t="shared" si="8"/>
        <v>0</v>
      </c>
      <c r="D22" s="47">
        <v>0</v>
      </c>
      <c r="E22" s="49">
        <f t="shared" si="9"/>
        <v>0</v>
      </c>
      <c r="F22" s="47">
        <v>0</v>
      </c>
      <c r="G22" s="49">
        <f t="shared" si="10"/>
        <v>0</v>
      </c>
      <c r="H22" s="115">
        <v>0</v>
      </c>
      <c r="I22" s="115">
        <v>0</v>
      </c>
      <c r="J22" s="180">
        <f t="shared" si="6"/>
        <v>0</v>
      </c>
      <c r="K22" s="49">
        <f t="shared" si="11"/>
        <v>0</v>
      </c>
      <c r="L22" s="49">
        <f t="shared" si="4"/>
        <v>0</v>
      </c>
      <c r="M22" s="13"/>
      <c r="N22" s="13"/>
    </row>
    <row r="23" spans="1:14" ht="12.75">
      <c r="A23" s="37" t="s">
        <v>21</v>
      </c>
      <c r="B23" s="47">
        <v>0</v>
      </c>
      <c r="C23" s="45">
        <f t="shared" si="8"/>
        <v>0</v>
      </c>
      <c r="D23" s="47">
        <v>0</v>
      </c>
      <c r="E23" s="49">
        <f t="shared" si="9"/>
        <v>0</v>
      </c>
      <c r="F23" s="48">
        <v>0</v>
      </c>
      <c r="G23" s="49">
        <f t="shared" si="10"/>
        <v>0</v>
      </c>
      <c r="H23" s="115">
        <v>0</v>
      </c>
      <c r="I23" s="115">
        <v>0</v>
      </c>
      <c r="J23" s="180">
        <f t="shared" si="6"/>
        <v>0</v>
      </c>
      <c r="K23" s="49">
        <f t="shared" si="11"/>
        <v>0</v>
      </c>
      <c r="L23" s="49">
        <f t="shared" si="4"/>
        <v>0</v>
      </c>
      <c r="M23" s="13"/>
      <c r="N23" s="13"/>
    </row>
    <row r="24" spans="1:14" ht="12.75">
      <c r="A24" s="37" t="s">
        <v>24</v>
      </c>
      <c r="B24" s="47">
        <v>0</v>
      </c>
      <c r="C24" s="45">
        <f t="shared" si="8"/>
        <v>0</v>
      </c>
      <c r="D24" s="47">
        <v>0</v>
      </c>
      <c r="E24" s="49">
        <f t="shared" si="9"/>
        <v>0</v>
      </c>
      <c r="F24" s="48">
        <v>0</v>
      </c>
      <c r="G24" s="49">
        <f t="shared" si="10"/>
        <v>0</v>
      </c>
      <c r="H24" s="115">
        <v>0</v>
      </c>
      <c r="I24" s="115">
        <v>0</v>
      </c>
      <c r="J24" s="180">
        <f t="shared" si="6"/>
        <v>0</v>
      </c>
      <c r="K24" s="49">
        <f t="shared" si="11"/>
        <v>0</v>
      </c>
      <c r="L24" s="49">
        <f t="shared" si="4"/>
        <v>0</v>
      </c>
      <c r="M24" s="13"/>
      <c r="N24" s="13"/>
    </row>
    <row r="25" spans="1:14" ht="12.75">
      <c r="A25" s="37" t="s">
        <v>23</v>
      </c>
      <c r="B25" s="47">
        <v>0</v>
      </c>
      <c r="C25" s="45">
        <f t="shared" si="8"/>
        <v>0</v>
      </c>
      <c r="D25" s="47">
        <v>0</v>
      </c>
      <c r="E25" s="49">
        <f t="shared" si="9"/>
        <v>0</v>
      </c>
      <c r="F25" s="47">
        <v>0</v>
      </c>
      <c r="G25" s="49">
        <f t="shared" si="10"/>
        <v>0</v>
      </c>
      <c r="H25" s="115">
        <v>0</v>
      </c>
      <c r="I25" s="115">
        <v>0</v>
      </c>
      <c r="J25" s="180">
        <f t="shared" si="6"/>
        <v>0</v>
      </c>
      <c r="K25" s="49">
        <f t="shared" si="11"/>
        <v>0</v>
      </c>
      <c r="L25" s="49">
        <f t="shared" si="4"/>
        <v>0</v>
      </c>
      <c r="M25" s="13"/>
      <c r="N25" s="13"/>
    </row>
    <row r="26" spans="1:14" ht="12.75">
      <c r="A26" s="37" t="s">
        <v>35</v>
      </c>
      <c r="B26" s="47">
        <v>0</v>
      </c>
      <c r="C26" s="45">
        <f t="shared" si="8"/>
        <v>0</v>
      </c>
      <c r="D26" s="47">
        <v>0</v>
      </c>
      <c r="E26" s="49">
        <f t="shared" si="9"/>
        <v>0</v>
      </c>
      <c r="F26" s="47">
        <v>0</v>
      </c>
      <c r="G26" s="49">
        <f t="shared" si="10"/>
        <v>0</v>
      </c>
      <c r="H26" s="115">
        <v>0</v>
      </c>
      <c r="I26" s="115">
        <v>0</v>
      </c>
      <c r="J26" s="180">
        <f t="shared" si="6"/>
        <v>0</v>
      </c>
      <c r="K26" s="49">
        <f t="shared" si="11"/>
        <v>0</v>
      </c>
      <c r="L26" s="49">
        <f t="shared" si="4"/>
        <v>0</v>
      </c>
      <c r="M26" s="13"/>
      <c r="N26" s="13"/>
    </row>
    <row r="27" spans="1:14" ht="12.75">
      <c r="A27" s="37" t="s">
        <v>36</v>
      </c>
      <c r="B27" s="47"/>
      <c r="C27" s="45">
        <f t="shared" si="8"/>
        <v>0</v>
      </c>
      <c r="D27" s="47"/>
      <c r="E27" s="49">
        <f t="shared" si="9"/>
        <v>0</v>
      </c>
      <c r="F27" s="47">
        <v>0</v>
      </c>
      <c r="G27" s="49">
        <f t="shared" si="10"/>
        <v>0</v>
      </c>
      <c r="H27" s="115">
        <v>0</v>
      </c>
      <c r="I27" s="115">
        <v>0</v>
      </c>
      <c r="J27" s="180">
        <f t="shared" si="6"/>
        <v>0</v>
      </c>
      <c r="K27" s="49">
        <f t="shared" si="11"/>
        <v>0</v>
      </c>
      <c r="L27" s="49">
        <f t="shared" si="4"/>
        <v>0</v>
      </c>
      <c r="M27" s="13"/>
      <c r="N27" s="13"/>
    </row>
    <row r="28" spans="1:14" ht="12.75">
      <c r="A28" s="56" t="s">
        <v>37</v>
      </c>
      <c r="B28" s="57">
        <f>SUM(B21:B27,B11:B16)</f>
        <v>0</v>
      </c>
      <c r="C28" s="40">
        <f aca="true" t="shared" si="12" ref="C28:K28">SUM(C20:C27)</f>
        <v>0</v>
      </c>
      <c r="D28" s="57">
        <f t="shared" si="12"/>
        <v>0</v>
      </c>
      <c r="E28" s="40">
        <f t="shared" si="12"/>
        <v>0</v>
      </c>
      <c r="F28" s="58">
        <f t="shared" si="12"/>
        <v>0</v>
      </c>
      <c r="G28" s="40">
        <f t="shared" si="12"/>
        <v>0</v>
      </c>
      <c r="H28" s="57">
        <f t="shared" si="12"/>
        <v>0</v>
      </c>
      <c r="I28" s="57">
        <f t="shared" si="12"/>
        <v>0</v>
      </c>
      <c r="J28" s="57">
        <f t="shared" si="12"/>
        <v>0</v>
      </c>
      <c r="K28" s="40">
        <f t="shared" si="12"/>
        <v>0</v>
      </c>
      <c r="L28" s="40">
        <f t="shared" si="4"/>
        <v>0</v>
      </c>
      <c r="M28" s="14"/>
      <c r="N28" s="14"/>
    </row>
    <row r="29" spans="1:14" s="18" customFormat="1" ht="12.75">
      <c r="A29" s="15"/>
      <c r="B29" s="19"/>
      <c r="C29" s="16"/>
      <c r="D29" s="20"/>
      <c r="E29" s="215" t="s">
        <v>42</v>
      </c>
      <c r="F29" s="215"/>
      <c r="G29" s="215"/>
      <c r="H29" s="215"/>
      <c r="I29" s="216"/>
      <c r="J29" s="34">
        <f>J28</f>
        <v>0</v>
      </c>
      <c r="K29" s="16"/>
      <c r="L29" s="17"/>
      <c r="M29" s="16"/>
      <c r="N29" s="16"/>
    </row>
    <row r="30" spans="1:14" s="18" customFormat="1" ht="12.75">
      <c r="A30" s="15"/>
      <c r="B30" s="19"/>
      <c r="C30" s="16"/>
      <c r="D30" s="20"/>
      <c r="E30" s="36"/>
      <c r="F30" s="36"/>
      <c r="G30" s="36"/>
      <c r="H30" s="36"/>
      <c r="I30" s="36"/>
      <c r="J30" s="96"/>
      <c r="K30" s="16"/>
      <c r="L30" s="17"/>
      <c r="M30" s="16"/>
      <c r="N30" s="16"/>
    </row>
    <row r="31" spans="1:14" s="18" customFormat="1" ht="12.75">
      <c r="A31" s="97" t="s">
        <v>79</v>
      </c>
      <c r="B31" s="98"/>
      <c r="C31" s="99"/>
      <c r="D31" s="100"/>
      <c r="E31" s="101"/>
      <c r="F31" s="102"/>
      <c r="G31" s="36"/>
      <c r="H31" s="36"/>
      <c r="I31" s="36"/>
      <c r="J31" s="61"/>
      <c r="K31" s="16"/>
      <c r="L31" s="17"/>
      <c r="M31" s="16"/>
      <c r="N31" s="16"/>
    </row>
    <row r="32" spans="1:14" s="18" customFormat="1" ht="12.75">
      <c r="A32" s="217" t="s">
        <v>77</v>
      </c>
      <c r="B32" s="217"/>
      <c r="C32" s="132">
        <v>40</v>
      </c>
      <c r="D32" s="218" t="s">
        <v>78</v>
      </c>
      <c r="E32" s="218"/>
      <c r="F32" s="133">
        <v>5</v>
      </c>
      <c r="G32" s="36"/>
      <c r="H32" s="36"/>
      <c r="I32" s="36"/>
      <c r="J32" s="61"/>
      <c r="K32" s="16"/>
      <c r="L32" s="17"/>
      <c r="M32" s="16"/>
      <c r="N32" s="16"/>
    </row>
    <row r="33" spans="1:14" s="18" customFormat="1" ht="12.75">
      <c r="A33" s="67"/>
      <c r="B33" s="67"/>
      <c r="C33" s="72"/>
      <c r="D33" s="73"/>
      <c r="E33" s="73"/>
      <c r="F33" s="67"/>
      <c r="G33" s="36"/>
      <c r="H33" s="36"/>
      <c r="I33" s="36"/>
      <c r="J33" s="61"/>
      <c r="K33" s="16"/>
      <c r="L33" s="17"/>
      <c r="M33" s="16"/>
      <c r="N33" s="16"/>
    </row>
    <row r="34" spans="1:12" ht="12.75">
      <c r="A34" s="4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0" ht="12.75">
      <c r="A35" s="43"/>
      <c r="B35" s="5"/>
      <c r="C35" s="5"/>
      <c r="D35" s="5"/>
      <c r="E35" s="5"/>
      <c r="F35" s="5"/>
      <c r="G35" s="5"/>
      <c r="H35" s="5"/>
      <c r="I35" s="5"/>
      <c r="J35" s="5"/>
    </row>
    <row r="36" spans="1:10" ht="12.75">
      <c r="A36" s="43"/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s="43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43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43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 t="s">
        <v>22</v>
      </c>
      <c r="C43" s="5"/>
      <c r="D43" s="5"/>
      <c r="E43" s="5"/>
      <c r="F43" s="5"/>
      <c r="G43" s="5"/>
      <c r="H43" s="5"/>
      <c r="I43" s="5"/>
      <c r="J43" s="5"/>
    </row>
    <row r="44" ht="12.75">
      <c r="B44" s="2" t="s">
        <v>117</v>
      </c>
    </row>
    <row r="45" ht="12.75">
      <c r="B45" s="2" t="s">
        <v>118</v>
      </c>
    </row>
    <row r="46" ht="12.75">
      <c r="B46" s="2" t="s">
        <v>6</v>
      </c>
    </row>
    <row r="47" ht="12.75">
      <c r="B47" s="2" t="s">
        <v>2</v>
      </c>
    </row>
    <row r="49" ht="12.75">
      <c r="B49" s="186" t="s">
        <v>119</v>
      </c>
    </row>
  </sheetData>
  <sheetProtection sheet="1" objects="1" scenarios="1"/>
  <mergeCells count="6">
    <mergeCell ref="K9:L9"/>
    <mergeCell ref="E29:I29"/>
    <mergeCell ref="A32:B32"/>
    <mergeCell ref="D32:E32"/>
    <mergeCell ref="B9:C9"/>
    <mergeCell ref="D9:J9"/>
  </mergeCells>
  <printOptions/>
  <pageMargins left="0.5" right="0.5" top="0.5" bottom="0.5" header="0.5" footer="0.5"/>
  <pageSetup fitToHeight="1" fitToWidth="1" horizontalDpi="600" verticalDpi="600" orientation="landscape" scale="86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="125" zoomScaleNormal="125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" width="32.140625" style="2" customWidth="1"/>
    <col min="2" max="2" width="14.00390625" style="2" customWidth="1"/>
    <col min="3" max="3" width="10.421875" style="2" customWidth="1"/>
    <col min="4" max="4" width="10.00390625" style="2" customWidth="1"/>
    <col min="5" max="5" width="15.00390625" style="2" customWidth="1"/>
    <col min="6" max="6" width="9.421875" style="2" customWidth="1"/>
    <col min="7" max="7" width="2.7109375" style="2" customWidth="1"/>
    <col min="8" max="8" width="7.7109375" style="2" customWidth="1"/>
    <col min="9" max="9" width="16.7109375" style="2" customWidth="1"/>
    <col min="10" max="16384" width="8.7109375" style="2" customWidth="1"/>
  </cols>
  <sheetData>
    <row r="1" ht="12.75">
      <c r="A1" s="21"/>
    </row>
    <row r="2" ht="12.75">
      <c r="A2" s="22" t="s">
        <v>7</v>
      </c>
    </row>
    <row r="3" ht="12.75">
      <c r="A3" s="22"/>
    </row>
    <row r="4" spans="2:7" ht="12.75">
      <c r="B4" s="4"/>
      <c r="C4" s="4"/>
      <c r="D4" s="4"/>
      <c r="E4" s="4"/>
      <c r="F4" s="4"/>
      <c r="G4" s="5"/>
    </row>
    <row r="5" spans="1:11" ht="12.75">
      <c r="A5" s="106"/>
      <c r="B5" s="94" t="s">
        <v>110</v>
      </c>
      <c r="C5" s="94" t="s">
        <v>38</v>
      </c>
      <c r="D5" s="63" t="s">
        <v>39</v>
      </c>
      <c r="E5" s="147"/>
      <c r="F5" s="220"/>
      <c r="G5" s="221"/>
      <c r="H5" s="221"/>
      <c r="I5" s="147"/>
      <c r="J5" s="23"/>
      <c r="K5" s="23"/>
    </row>
    <row r="6" spans="1:11" ht="13.5">
      <c r="A6" s="107" t="s">
        <v>84</v>
      </c>
      <c r="B6" s="47">
        <v>0</v>
      </c>
      <c r="C6" s="149">
        <f aca="true" t="shared" si="0" ref="C6:C19">IF(B6=0,0,B6/$B$20)</f>
        <v>0</v>
      </c>
      <c r="D6" s="49">
        <f>IF('1-Enter Sales Here'!$J$29=0,0,IF(B6=0,0,B6/'1-Enter Sales Here'!$J$29))</f>
        <v>0</v>
      </c>
      <c r="E6" s="150"/>
      <c r="F6" s="148"/>
      <c r="G6" s="65"/>
      <c r="H6" s="148"/>
      <c r="I6" s="151"/>
      <c r="J6" s="6"/>
      <c r="K6" s="6"/>
    </row>
    <row r="7" spans="1:11" ht="13.5">
      <c r="A7" s="107" t="s">
        <v>45</v>
      </c>
      <c r="B7" s="47">
        <v>0</v>
      </c>
      <c r="C7" s="149">
        <f t="shared" si="0"/>
        <v>0</v>
      </c>
      <c r="D7" s="49">
        <f>IF('1-Enter Sales Here'!$J$29=0,0,IF(B7=0,0,B7/'1-Enter Sales Here'!$J$29))</f>
        <v>0</v>
      </c>
      <c r="E7" s="150"/>
      <c r="F7" s="148"/>
      <c r="G7" s="65"/>
      <c r="H7" s="148"/>
      <c r="I7" s="151"/>
      <c r="J7" s="6"/>
      <c r="K7" s="6"/>
    </row>
    <row r="8" spans="1:11" ht="13.5">
      <c r="A8" s="107" t="s">
        <v>44</v>
      </c>
      <c r="B8" s="47">
        <v>0</v>
      </c>
      <c r="C8" s="149">
        <f t="shared" si="0"/>
        <v>0</v>
      </c>
      <c r="D8" s="49">
        <f>IF('1-Enter Sales Here'!$J$29=0,0,IF(B8=0,0,B8/'1-Enter Sales Here'!$J$29))</f>
        <v>0</v>
      </c>
      <c r="E8" s="150"/>
      <c r="F8" s="148"/>
      <c r="G8" s="65"/>
      <c r="H8" s="148"/>
      <c r="I8" s="151"/>
      <c r="J8" s="6"/>
      <c r="K8" s="6"/>
    </row>
    <row r="9" spans="1:11" ht="13.5">
      <c r="A9" s="107" t="s">
        <v>85</v>
      </c>
      <c r="B9" s="47">
        <v>0</v>
      </c>
      <c r="C9" s="149">
        <f t="shared" si="0"/>
        <v>0</v>
      </c>
      <c r="D9" s="49">
        <f>IF('1-Enter Sales Here'!$J$29=0,0,IF(B9=0,0,B9/'1-Enter Sales Here'!$J$29))</f>
        <v>0</v>
      </c>
      <c r="E9" s="150"/>
      <c r="F9" s="148"/>
      <c r="G9" s="65"/>
      <c r="H9" s="148"/>
      <c r="I9" s="151"/>
      <c r="J9" s="6"/>
      <c r="K9" s="6"/>
    </row>
    <row r="10" spans="1:11" ht="13.5">
      <c r="A10" s="107" t="s">
        <v>80</v>
      </c>
      <c r="B10" s="47">
        <v>0</v>
      </c>
      <c r="C10" s="149">
        <f t="shared" si="0"/>
        <v>0</v>
      </c>
      <c r="D10" s="49">
        <f>IF('1-Enter Sales Here'!$J$29=0,0,IF(B10=0,0,B10/'1-Enter Sales Here'!$J$29))</f>
        <v>0</v>
      </c>
      <c r="E10" s="150"/>
      <c r="F10" s="148"/>
      <c r="G10" s="148"/>
      <c r="H10" s="148"/>
      <c r="I10" s="151"/>
      <c r="J10" s="6"/>
      <c r="K10" s="6"/>
    </row>
    <row r="11" spans="1:11" ht="13.5">
      <c r="A11" s="107" t="s">
        <v>43</v>
      </c>
      <c r="B11" s="47">
        <v>0</v>
      </c>
      <c r="C11" s="149">
        <f t="shared" si="0"/>
        <v>0</v>
      </c>
      <c r="D11" s="49">
        <f>IF('1-Enter Sales Here'!$J$29=0,0,IF(B11=0,0,B11/'1-Enter Sales Here'!$J$29))</f>
        <v>0</v>
      </c>
      <c r="E11" s="150"/>
      <c r="F11" s="148"/>
      <c r="G11" s="65"/>
      <c r="H11" s="148"/>
      <c r="I11" s="151"/>
      <c r="J11" s="6"/>
      <c r="K11" s="6"/>
    </row>
    <row r="12" spans="1:11" ht="13.5">
      <c r="A12" s="107" t="s">
        <v>87</v>
      </c>
      <c r="B12" s="47">
        <v>0</v>
      </c>
      <c r="C12" s="149">
        <f t="shared" si="0"/>
        <v>0</v>
      </c>
      <c r="D12" s="49">
        <f>IF('1-Enter Sales Here'!$J$29=0,0,IF(B12=0,0,B12/'1-Enter Sales Here'!$J$29))</f>
        <v>0</v>
      </c>
      <c r="E12" s="150"/>
      <c r="F12" s="148"/>
      <c r="G12" s="65"/>
      <c r="H12" s="148"/>
      <c r="I12" s="151"/>
      <c r="J12" s="6"/>
      <c r="K12" s="6"/>
    </row>
    <row r="13" spans="1:11" ht="13.5">
      <c r="A13" s="107" t="s">
        <v>86</v>
      </c>
      <c r="B13" s="47">
        <v>0</v>
      </c>
      <c r="C13" s="149">
        <f t="shared" si="0"/>
        <v>0</v>
      </c>
      <c r="D13" s="49">
        <f>IF('1-Enter Sales Here'!$J$29=0,0,IF(B13=0,0,B13/'1-Enter Sales Here'!$J$29))</f>
        <v>0</v>
      </c>
      <c r="E13" s="150"/>
      <c r="F13" s="148"/>
      <c r="G13" s="65"/>
      <c r="H13" s="148"/>
      <c r="I13" s="151"/>
      <c r="J13" s="6"/>
      <c r="K13" s="6"/>
    </row>
    <row r="14" spans="1:11" ht="13.5">
      <c r="A14" s="107" t="s">
        <v>30</v>
      </c>
      <c r="B14" s="47">
        <v>0</v>
      </c>
      <c r="C14" s="149">
        <f t="shared" si="0"/>
        <v>0</v>
      </c>
      <c r="D14" s="49">
        <f>IF('1-Enter Sales Here'!$J$29=0,0,IF(B14=0,0,B14/'1-Enter Sales Here'!$J$29))</f>
        <v>0</v>
      </c>
      <c r="E14" s="150"/>
      <c r="F14" s="148"/>
      <c r="G14" s="65"/>
      <c r="H14" s="148"/>
      <c r="I14" s="151"/>
      <c r="J14" s="6"/>
      <c r="K14" s="6"/>
    </row>
    <row r="15" spans="1:11" ht="13.5">
      <c r="A15" s="107" t="s">
        <v>64</v>
      </c>
      <c r="B15" s="47">
        <v>0</v>
      </c>
      <c r="C15" s="149">
        <f t="shared" si="0"/>
        <v>0</v>
      </c>
      <c r="D15" s="49">
        <f>IF('1-Enter Sales Here'!$J$29=0,0,IF(B15=0,0,B15/'1-Enter Sales Here'!$J$29))</f>
        <v>0</v>
      </c>
      <c r="E15" s="150"/>
      <c r="F15" s="148"/>
      <c r="G15" s="65"/>
      <c r="H15" s="148"/>
      <c r="I15" s="151"/>
      <c r="J15" s="6"/>
      <c r="K15" s="6"/>
    </row>
    <row r="16" spans="1:11" ht="13.5">
      <c r="A16" s="107" t="s">
        <v>81</v>
      </c>
      <c r="B16" s="47">
        <v>0</v>
      </c>
      <c r="C16" s="149">
        <f t="shared" si="0"/>
        <v>0</v>
      </c>
      <c r="D16" s="49">
        <f>IF('1-Enter Sales Here'!$J$29=0,0,IF(B16=0,0,B16/'1-Enter Sales Here'!$J$29))</f>
        <v>0</v>
      </c>
      <c r="E16" s="150"/>
      <c r="F16" s="148"/>
      <c r="G16" s="65"/>
      <c r="H16" s="148"/>
      <c r="I16" s="151"/>
      <c r="J16" s="6"/>
      <c r="K16" s="6"/>
    </row>
    <row r="17" spans="1:11" ht="13.5">
      <c r="A17" s="107" t="s">
        <v>82</v>
      </c>
      <c r="B17" s="47">
        <v>0</v>
      </c>
      <c r="C17" s="149">
        <f t="shared" si="0"/>
        <v>0</v>
      </c>
      <c r="D17" s="49">
        <f>IF('1-Enter Sales Here'!$J$29=0,0,IF(B17=0,0,B17/'1-Enter Sales Here'!$J$29))</f>
        <v>0</v>
      </c>
      <c r="E17" s="150"/>
      <c r="F17" s="148"/>
      <c r="G17" s="65"/>
      <c r="H17" s="148"/>
      <c r="I17" s="151"/>
      <c r="J17" s="6"/>
      <c r="K17" s="6"/>
    </row>
    <row r="18" spans="1:11" ht="13.5">
      <c r="A18" s="107" t="s">
        <v>83</v>
      </c>
      <c r="B18" s="47">
        <v>0</v>
      </c>
      <c r="C18" s="149">
        <f t="shared" si="0"/>
        <v>0</v>
      </c>
      <c r="D18" s="49">
        <f>IF('1-Enter Sales Here'!$J$29=0,0,IF(B18=0,0,B18/'1-Enter Sales Here'!$J$29))</f>
        <v>0</v>
      </c>
      <c r="E18" s="150"/>
      <c r="F18" s="148"/>
      <c r="G18" s="65"/>
      <c r="H18" s="148"/>
      <c r="I18" s="151"/>
      <c r="J18" s="6"/>
      <c r="K18" s="6"/>
    </row>
    <row r="19" spans="1:11" ht="15.75">
      <c r="A19" s="152" t="s">
        <v>36</v>
      </c>
      <c r="B19" s="92">
        <v>0</v>
      </c>
      <c r="C19" s="149">
        <f t="shared" si="0"/>
        <v>0</v>
      </c>
      <c r="D19" s="49">
        <f>IF('1-Enter Sales Here'!$J$29=0,0,IF(B19=0,0,B19/'1-Enter Sales Here'!$J$29))</f>
        <v>0</v>
      </c>
      <c r="E19" s="150"/>
      <c r="F19" s="64"/>
      <c r="G19" s="65"/>
      <c r="H19" s="64"/>
      <c r="I19" s="66"/>
      <c r="J19" s="6"/>
      <c r="K19" s="6"/>
    </row>
    <row r="20" spans="1:10" ht="12.75">
      <c r="A20" s="107" t="s">
        <v>63</v>
      </c>
      <c r="B20" s="93">
        <f>SUM(B6:B19)</f>
        <v>0</v>
      </c>
      <c r="C20" s="108"/>
      <c r="D20" s="108"/>
      <c r="E20" s="108"/>
      <c r="F20" s="109"/>
      <c r="G20" s="110"/>
      <c r="H20" s="50"/>
      <c r="I20" s="50"/>
      <c r="J20" s="6"/>
    </row>
    <row r="21" spans="1:10" ht="12.75">
      <c r="A21" s="107" t="s">
        <v>62</v>
      </c>
      <c r="B21" s="93">
        <f>'1-Enter Sales Here'!J29</f>
        <v>0</v>
      </c>
      <c r="C21" s="108"/>
      <c r="D21" s="108"/>
      <c r="E21" s="108"/>
      <c r="F21" s="109"/>
      <c r="G21" s="110"/>
      <c r="H21" s="50"/>
      <c r="I21" s="50"/>
      <c r="J21" s="6"/>
    </row>
    <row r="22" spans="1:10" ht="12.75">
      <c r="A22" s="107" t="s">
        <v>61</v>
      </c>
      <c r="B22" s="69">
        <f>B21-B20</f>
        <v>0</v>
      </c>
      <c r="C22" s="108"/>
      <c r="D22" s="108"/>
      <c r="E22" s="108"/>
      <c r="F22" s="109"/>
      <c r="G22" s="111"/>
      <c r="H22" s="112"/>
      <c r="I22" s="112"/>
      <c r="J22" s="24"/>
    </row>
    <row r="23" spans="1:10" ht="12.75">
      <c r="A23" s="62"/>
      <c r="B23" s="192"/>
      <c r="C23" s="68"/>
      <c r="D23" s="68"/>
      <c r="E23" s="68"/>
      <c r="F23" s="67"/>
      <c r="G23" s="70"/>
      <c r="H23" s="71"/>
      <c r="I23" s="71"/>
      <c r="J23" s="9"/>
    </row>
    <row r="24" spans="1:10" ht="12.75">
      <c r="A24" s="62"/>
      <c r="B24" s="193" t="s">
        <v>112</v>
      </c>
      <c r="C24" s="68"/>
      <c r="D24" s="68"/>
      <c r="E24" s="68"/>
      <c r="F24" s="67"/>
      <c r="G24" s="70"/>
      <c r="H24" s="71"/>
      <c r="I24" s="71"/>
      <c r="J24" s="9"/>
    </row>
    <row r="25" spans="2:10" ht="12.75">
      <c r="B25" s="193" t="s">
        <v>111</v>
      </c>
      <c r="C25" s="6"/>
      <c r="D25" s="6"/>
      <c r="E25" s="6"/>
      <c r="F25" s="7"/>
      <c r="G25" s="25"/>
      <c r="H25" s="9"/>
      <c r="I25" s="9"/>
      <c r="J25" s="9"/>
    </row>
    <row r="26" spans="2:10" ht="12.75">
      <c r="B26" s="194"/>
      <c r="C26" s="6"/>
      <c r="D26" s="6"/>
      <c r="E26" s="6"/>
      <c r="F26" s="7"/>
      <c r="G26" s="25"/>
      <c r="H26" s="9"/>
      <c r="I26" s="9"/>
      <c r="J26" s="9"/>
    </row>
  </sheetData>
  <sheetProtection sheet="1" objects="1" scenarios="1"/>
  <mergeCells count="1">
    <mergeCell ref="F5:H5"/>
  </mergeCells>
  <printOptions/>
  <pageMargins left="0.5" right="0.5" top="0.5" bottom="0.5" header="0.5" footer="0.5"/>
  <pageSetup horizontalDpi="600" verticalDpi="600" orientation="landscape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="125" zoomScaleNormal="125" zoomScalePageLayoutView="0" workbookViewId="0" topLeftCell="A1">
      <selection activeCell="A2" sqref="A2"/>
    </sheetView>
  </sheetViews>
  <sheetFormatPr defaultColWidth="8.7109375" defaultRowHeight="12.75"/>
  <cols>
    <col min="1" max="1" width="38.00390625" style="2" customWidth="1"/>
    <col min="2" max="2" width="16.140625" style="2" customWidth="1"/>
    <col min="3" max="3" width="11.28125" style="2" customWidth="1"/>
    <col min="4" max="4" width="8.7109375" style="2" customWidth="1"/>
    <col min="5" max="5" width="9.7109375" style="2" customWidth="1"/>
    <col min="6" max="6" width="15.140625" style="2" customWidth="1"/>
    <col min="7" max="7" width="19.421875" style="2" customWidth="1"/>
    <col min="8" max="16384" width="8.7109375" style="2" customWidth="1"/>
  </cols>
  <sheetData>
    <row r="1" spans="1:15" ht="12.75">
      <c r="A1" s="22" t="s">
        <v>8</v>
      </c>
      <c r="K1" s="225"/>
      <c r="L1" s="225"/>
      <c r="M1" s="225"/>
      <c r="N1" s="225"/>
      <c r="O1" s="9"/>
    </row>
    <row r="2" spans="1:15" ht="12.75">
      <c r="A2" s="22"/>
      <c r="K2" s="225"/>
      <c r="L2" s="225"/>
      <c r="M2" s="225"/>
      <c r="N2" s="225"/>
      <c r="O2" s="9"/>
    </row>
    <row r="3" spans="1:15" ht="13.5" thickBot="1">
      <c r="A3" s="1" t="s">
        <v>9</v>
      </c>
      <c r="B3" s="195"/>
      <c r="C3" s="195"/>
      <c r="D3" s="196"/>
      <c r="E3" s="196"/>
      <c r="F3" s="196"/>
      <c r="G3" s="196"/>
      <c r="K3" s="225"/>
      <c r="L3" s="225"/>
      <c r="M3" s="225"/>
      <c r="N3" s="225"/>
      <c r="O3" s="9"/>
    </row>
    <row r="4" spans="1:15" ht="15.75">
      <c r="A4" s="122" t="str">
        <f>'1-Enter Sales Here'!A11</f>
        <v>Air - Dom</v>
      </c>
      <c r="B4" s="87">
        <v>0</v>
      </c>
      <c r="C4" s="126">
        <f>IF('1-Enter Sales Here'!B11&gt;0,IF('1-Enter Sales Here'!B11+'3-Cost Per Trans'!B4&gt;'1-Enter Sales Here'!B11,"","&lt;===="),"")</f>
      </c>
      <c r="D4" s="127">
        <f>IF(LEN($C$4)+LEN($C$5)+LEN($C$6)+LEN($C$7)+LEN($C$8)+LEN($C$9)+LEN($C$10)+LEN($C$11)+LEN($C$12)+LEN($C$13)+LEN($C$14)+LEN($C$15)+LEN($C$16)=0,"","Error!")</f>
      </c>
      <c r="E4" s="127"/>
      <c r="F4" s="113"/>
      <c r="K4" s="225"/>
      <c r="L4" s="225"/>
      <c r="M4" s="225"/>
      <c r="N4" s="225"/>
      <c r="O4" s="9"/>
    </row>
    <row r="5" spans="1:15" ht="15.75">
      <c r="A5" s="123" t="str">
        <f>'1-Enter Sales Here'!A12</f>
        <v>Air - Int'l</v>
      </c>
      <c r="B5" s="88">
        <v>0</v>
      </c>
      <c r="C5" s="126">
        <f>IF('1-Enter Sales Here'!B12&gt;0,IF('1-Enter Sales Here'!B12+'3-Cost Per Trans'!B5&gt;'1-Enter Sales Here'!B12,"","&lt;===="),"")</f>
      </c>
      <c r="D5" s="127">
        <f>IF(LEN($C$4)+LEN($C$5)+LEN($C$6)+LEN($C$7)+LEN($C$8)+LEN($C$9)+LEN($C$10)+LEN($C$11)+LEN($C$12)+LEN($C$13)+LEN($C$14)+LEN($C$15)+LEN($C$16)=0,"","For accurate ratios on this sheet,")</f>
      </c>
      <c r="E5" s="127"/>
      <c r="F5" s="113"/>
      <c r="K5" s="225"/>
      <c r="L5" s="225"/>
      <c r="M5" s="225"/>
      <c r="N5" s="225"/>
      <c r="O5" s="197"/>
    </row>
    <row r="6" spans="1:15" ht="15.75">
      <c r="A6" s="123" t="str">
        <f>'1-Enter Sales Here'!A13</f>
        <v>Air - Net/Consol.</v>
      </c>
      <c r="B6" s="88">
        <v>0</v>
      </c>
      <c r="C6" s="126">
        <f>IF('1-Enter Sales Here'!B13&gt;0,IF('1-Enter Sales Here'!B13+'3-Cost Per Trans'!B6&gt;'1-Enter Sales Here'!B13,"","&lt;===="),"")</f>
      </c>
      <c r="D6" s="127">
        <f>IF(LEN($C$4)+LEN($C$5)+LEN($C$6)+LEN($C$7)+LEN($C$8)+LEN($C$9)+LEN($C$10)+LEN($C$11)+LEN($C$12)+LEN($C$13)+LEN($C$14)+LEN($C$15)+LEN($C$16)=0,"","you must enter an average price")</f>
      </c>
      <c r="E6" s="127"/>
      <c r="F6" s="113"/>
      <c r="K6" s="9"/>
      <c r="L6" s="9"/>
      <c r="M6" s="9"/>
      <c r="N6" s="9"/>
      <c r="O6" s="9"/>
    </row>
    <row r="7" spans="1:15" ht="15.75">
      <c r="A7" s="123" t="str">
        <f>'1-Enter Sales Here'!A14</f>
        <v>Air - Transborder</v>
      </c>
      <c r="B7" s="88">
        <v>0</v>
      </c>
      <c r="C7" s="126">
        <f>IF('1-Enter Sales Here'!B14&gt;0,IF('1-Enter Sales Here'!B14+'3-Cost Per Trans'!B7&gt;'1-Enter Sales Here'!B14,"","&lt;===="),"")</f>
      </c>
      <c r="D7" s="127">
        <f>IF(LEN($C$4)+LEN($C$5)+LEN($C$6)+LEN($C$7)+LEN($C$8)+LEN($C$9)+LEN($C$10)+LEN($C$11)+LEN($C$12)+LEN($C$13)+LEN($C$14)+LEN($C$15)+LEN($C$16)=0,"","for each category in which")</f>
      </c>
      <c r="E7" s="127"/>
      <c r="F7" s="113"/>
      <c r="K7" s="9"/>
      <c r="L7" s="9"/>
      <c r="M7" s="9"/>
      <c r="N7" s="9"/>
      <c r="O7" s="9"/>
    </row>
    <row r="8" spans="1:6" ht="15.75">
      <c r="A8" s="123" t="str">
        <f>'1-Enter Sales Here'!A15</f>
        <v>Air - Internet</v>
      </c>
      <c r="B8" s="88">
        <v>0</v>
      </c>
      <c r="C8" s="126">
        <f>IF('1-Enter Sales Here'!B15&gt;0,IF('1-Enter Sales Here'!B15+'3-Cost Per Trans'!B8&gt;'1-Enter Sales Here'!B15,"","&lt;===="),"")</f>
      </c>
      <c r="D8" s="127">
        <f>IF(LEN($C$4)+LEN($C$5)+LEN($C$6)+LEN($C$7)+LEN($C$8)+LEN($C$9)+LEN($C$10)+LEN($C$11)+LEN($C$12)+LEN($C$13)+LEN($C$14)+LEN($C$15)+LEN($C$16)=0,"","you entered a sales amount.")</f>
      </c>
      <c r="E8" s="127"/>
      <c r="F8" s="113"/>
    </row>
    <row r="9" spans="1:6" ht="15.75">
      <c r="A9" s="123" t="str">
        <f>'1-Enter Sales Here'!A16</f>
        <v>Air - Other</v>
      </c>
      <c r="B9" s="88">
        <v>0</v>
      </c>
      <c r="C9" s="126">
        <f>IF('1-Enter Sales Here'!B16&gt;0,IF('1-Enter Sales Here'!B16+'3-Cost Per Trans'!B9&gt;'1-Enter Sales Here'!B16,"","&lt;===="),"")</f>
      </c>
      <c r="D9" s="127"/>
      <c r="E9" s="127"/>
      <c r="F9" s="113"/>
    </row>
    <row r="10" spans="1:6" ht="15.75">
      <c r="A10" s="123" t="str">
        <f>'1-Enter Sales Here'!A21</f>
        <v>Cruises</v>
      </c>
      <c r="B10" s="88">
        <v>0</v>
      </c>
      <c r="C10" s="126">
        <f>IF('1-Enter Sales Here'!B21&gt;0,IF('1-Enter Sales Here'!B21+'3-Cost Per Trans'!B10&gt;'1-Enter Sales Here'!B21,"","&lt;===="),"")</f>
      </c>
      <c r="D10" s="127">
        <f>IF(LEN($C$4)+LEN($C$5)+LEN($C$6)+LEN($C$7)+LEN($C$8)+LEN($C$9)+LEN($C$10)+LEN($C$11)+LEN($C$12)+LEN($C$13)+LEN($C$14)+LEN($C$15)+LEN($C$16)=0,"","Categories with zero sales")</f>
      </c>
      <c r="E10" s="127"/>
      <c r="F10" s="113"/>
    </row>
    <row r="11" spans="1:6" ht="15.75">
      <c r="A11" s="123" t="str">
        <f>'1-Enter Sales Here'!A22</f>
        <v>Car</v>
      </c>
      <c r="B11" s="88">
        <v>0</v>
      </c>
      <c r="C11" s="126">
        <f>IF('1-Enter Sales Here'!B22&gt;0,IF('1-Enter Sales Here'!B22+'3-Cost Per Trans'!B11&gt;'1-Enter Sales Here'!B22,"","&lt;===="),"")</f>
      </c>
      <c r="D11" s="127">
        <f>IF(LEN($C$4)+LEN($C$5)+LEN($C$6)+LEN($C$7)+LEN($C$8)+LEN($C$9)+LEN($C$10)+LEN($C$11)+LEN($C$12)+LEN($C$13)+LEN($C$14)+LEN($C$15)+LEN($C$16)=0,"","do NOT require an average price.")</f>
      </c>
      <c r="E11" s="128"/>
      <c r="F11" s="113"/>
    </row>
    <row r="12" spans="1:6" ht="15.75">
      <c r="A12" s="123" t="str">
        <f>'1-Enter Sales Here'!A23</f>
        <v>Tours</v>
      </c>
      <c r="B12" s="88">
        <v>0</v>
      </c>
      <c r="C12" s="126">
        <f>IF('1-Enter Sales Here'!B23&gt;0,IF('1-Enter Sales Here'!B23+'3-Cost Per Trans'!B12&gt;'1-Enter Sales Here'!B23,"","&lt;===="),"")</f>
      </c>
      <c r="D12" s="127">
        <f>IF(LEN($C$4)+LEN($C$5)+LEN($C$6)+LEN($C$7)+LEN($C$8)+LEN($C$9)+LEN($C$10)+LEN($C$11)+LEN($C$12)+LEN($C$13)+LEN($C$14)+LEN($C$15)+LEN($C$16)=0,"","&lt;====")</f>
      </c>
      <c r="E12" s="128"/>
      <c r="F12" s="113"/>
    </row>
    <row r="13" spans="1:6" ht="15.75">
      <c r="A13" s="123" t="str">
        <f>'1-Enter Sales Here'!A24</f>
        <v>Hotel</v>
      </c>
      <c r="B13" s="88">
        <v>0</v>
      </c>
      <c r="C13" s="126">
        <f>IF('1-Enter Sales Here'!B24&gt;0,IF('1-Enter Sales Here'!B24+'3-Cost Per Trans'!B13&gt;'1-Enter Sales Here'!B24,"","&lt;===="),"")</f>
      </c>
      <c r="D13" s="127">
        <f>IF(LEN($C$4)+LEN($C$5)+LEN($C$6)+LEN($C$7)+LEN($C$8)+LEN($C$9)+LEN($C$10)+LEN($C$11)+LEN($C$12)+LEN($C$13)+LEN($C$14)+LEN($C$15)+LEN($C$16)=0,"","______________________________")</f>
      </c>
      <c r="E13" s="128"/>
      <c r="F13" s="113"/>
    </row>
    <row r="14" spans="1:6" ht="15.75">
      <c r="A14" s="123" t="str">
        <f>'1-Enter Sales Here'!A25</f>
        <v>Rail</v>
      </c>
      <c r="B14" s="88">
        <v>0</v>
      </c>
      <c r="C14" s="126">
        <f>IF('1-Enter Sales Here'!B25&gt;0,IF('1-Enter Sales Here'!B25+'3-Cost Per Trans'!B14&gt;'1-Enter Sales Here'!B25,"","&lt;===="),"")</f>
      </c>
      <c r="D14" s="129"/>
      <c r="E14" s="128"/>
      <c r="F14" s="113"/>
    </row>
    <row r="15" spans="1:6" ht="15.75">
      <c r="A15" s="123" t="str">
        <f>'1-Enter Sales Here'!A26</f>
        <v>Insurance</v>
      </c>
      <c r="B15" s="88">
        <v>0</v>
      </c>
      <c r="C15" s="126">
        <f>IF('1-Enter Sales Here'!B26&gt;0,IF('1-Enter Sales Here'!B26+'3-Cost Per Trans'!B15&gt;'1-Enter Sales Here'!B26,"","&lt;===="),"")</f>
      </c>
      <c r="D15" s="129"/>
      <c r="E15" s="128"/>
      <c r="F15" s="113"/>
    </row>
    <row r="16" spans="1:6" ht="16.5" thickBot="1">
      <c r="A16" s="124" t="str">
        <f>'1-Enter Sales Here'!A27</f>
        <v>Misc.</v>
      </c>
      <c r="B16" s="89"/>
      <c r="C16" s="126">
        <f>IF('1-Enter Sales Here'!B27&gt;0,IF('1-Enter Sales Here'!B27+'3-Cost Per Trans'!B16&gt;'1-Enter Sales Here'!B27,"","&lt;===="),"")</f>
      </c>
      <c r="D16" s="129"/>
      <c r="E16" s="128"/>
      <c r="F16" s="113"/>
    </row>
    <row r="17" spans="1:6" ht="12.75">
      <c r="A17" s="113"/>
      <c r="B17" s="74"/>
      <c r="C17" s="113"/>
      <c r="D17" s="129"/>
      <c r="E17" s="128"/>
      <c r="F17" s="113"/>
    </row>
    <row r="18" spans="1:6" ht="12.75">
      <c r="A18" s="125" t="s">
        <v>88</v>
      </c>
      <c r="B18" s="77">
        <v>0.8</v>
      </c>
      <c r="C18" s="113"/>
      <c r="D18" s="129"/>
      <c r="E18" s="128"/>
      <c r="F18" s="113"/>
    </row>
    <row r="19" spans="4:5" ht="12.75">
      <c r="D19" s="197"/>
      <c r="E19" s="9"/>
    </row>
    <row r="20" spans="1:5" ht="15.75">
      <c r="A20" s="78" t="s">
        <v>10</v>
      </c>
      <c r="B20" s="3"/>
      <c r="C20" s="3"/>
      <c r="D20" s="197"/>
      <c r="E20" s="9"/>
    </row>
    <row r="21" spans="1:5" ht="12.75">
      <c r="A21" s="80" t="s">
        <v>46</v>
      </c>
      <c r="B21" s="33"/>
      <c r="C21" s="33"/>
      <c r="D21" s="197"/>
      <c r="E21" s="9"/>
    </row>
    <row r="22" spans="1:5" ht="12.75">
      <c r="A22" s="43" t="s">
        <v>90</v>
      </c>
      <c r="B22" s="167">
        <f>'1-Enter Sales Here'!D28</f>
        <v>0</v>
      </c>
      <c r="C22" s="35">
        <f>IF(B22=0,0,B22/$B$26)</f>
        <v>0</v>
      </c>
      <c r="D22" s="197"/>
      <c r="E22" s="9"/>
    </row>
    <row r="23" spans="1:5" ht="12.75">
      <c r="A23" s="43" t="s">
        <v>89</v>
      </c>
      <c r="B23" s="167">
        <f>'1-Enter Sales Here'!F28</f>
        <v>0</v>
      </c>
      <c r="C23" s="35">
        <f>IF(B23=0,0,B23/$B$26)</f>
        <v>0</v>
      </c>
      <c r="D23" s="197"/>
      <c r="E23" s="9"/>
    </row>
    <row r="24" spans="1:5" ht="12.75">
      <c r="A24" s="43" t="s">
        <v>59</v>
      </c>
      <c r="B24" s="167">
        <f>'1-Enter Sales Here'!H28</f>
        <v>0</v>
      </c>
      <c r="C24" s="35">
        <f>IF(B24=0,0,B24/$B$26)</f>
        <v>0</v>
      </c>
      <c r="D24" s="8"/>
      <c r="E24" s="9"/>
    </row>
    <row r="25" spans="1:5" ht="12.75">
      <c r="A25" s="43" t="s">
        <v>60</v>
      </c>
      <c r="B25" s="167">
        <f>'1-Enter Sales Here'!I28</f>
        <v>0</v>
      </c>
      <c r="C25" s="35">
        <f>IF(B25=0,0,B25/$B$26)</f>
        <v>0</v>
      </c>
      <c r="D25" s="8"/>
      <c r="E25" s="9"/>
    </row>
    <row r="26" spans="1:5" ht="12.75">
      <c r="A26" s="43" t="s">
        <v>40</v>
      </c>
      <c r="B26" s="167">
        <f>SUM(B22:B25)</f>
        <v>0</v>
      </c>
      <c r="C26" s="79"/>
      <c r="D26" s="8"/>
      <c r="E26" s="9"/>
    </row>
    <row r="27" spans="4:5" ht="12.75">
      <c r="D27" s="8"/>
      <c r="E27" s="9"/>
    </row>
    <row r="28" spans="9:10" ht="12.75">
      <c r="I28" s="11"/>
      <c r="J28" s="9"/>
    </row>
    <row r="29" spans="1:9" ht="12.75">
      <c r="A29" s="60"/>
      <c r="B29" s="60"/>
      <c r="C29" s="222" t="s">
        <v>108</v>
      </c>
      <c r="D29" s="223"/>
      <c r="E29" s="223"/>
      <c r="F29" s="224"/>
      <c r="G29" s="168" t="s">
        <v>25</v>
      </c>
      <c r="I29" s="11"/>
    </row>
    <row r="30" spans="1:9" ht="12.75">
      <c r="A30" s="1" t="s">
        <v>91</v>
      </c>
      <c r="B30" s="90" t="s">
        <v>107</v>
      </c>
      <c r="C30" s="90" t="s">
        <v>92</v>
      </c>
      <c r="D30" s="90" t="s">
        <v>93</v>
      </c>
      <c r="E30" s="90" t="s">
        <v>94</v>
      </c>
      <c r="F30" s="90" t="s">
        <v>96</v>
      </c>
      <c r="G30" s="169" t="s">
        <v>26</v>
      </c>
      <c r="H30" s="12"/>
      <c r="I30" s="11"/>
    </row>
    <row r="31" spans="1:9" ht="12.75">
      <c r="A31" s="75" t="str">
        <f>'1-Enter Sales Here'!A11</f>
        <v>Air - Dom</v>
      </c>
      <c r="B31" s="134">
        <f>IF(B4=0,0,'1-Enter Sales Here'!B11/'3-Cost Per Trans'!B4)</f>
        <v>0</v>
      </c>
      <c r="C31" s="135">
        <f>IF(B31=0,0,'1-Enter Sales Here'!J11/'3-Cost Per Trans'!B31)</f>
        <v>0</v>
      </c>
      <c r="D31" s="135">
        <f>IF(B31=0,0,('2-Enter Expenses Here'!$B$20*('1-Enter Sales Here'!B11/'1-Enter Sales Here'!$B$28))/'3-Cost Per Trans'!B31)</f>
        <v>0</v>
      </c>
      <c r="E31" s="135">
        <f>C31-D31</f>
        <v>0</v>
      </c>
      <c r="F31" s="135">
        <f>IF(C31=0,0,((('2-Enter Expenses Here'!$B$20*'1-Enter Sales Here'!C11)/'3-Cost Per Trans'!B31))*(1/'1-Enter Sales Here'!L11))</f>
        <v>0</v>
      </c>
      <c r="G31" s="170" t="s">
        <v>27</v>
      </c>
      <c r="H31" s="30"/>
      <c r="I31" s="9"/>
    </row>
    <row r="32" spans="1:9" ht="12.75">
      <c r="A32" s="76" t="str">
        <f>'1-Enter Sales Here'!A12</f>
        <v>Air - Int'l</v>
      </c>
      <c r="B32" s="134">
        <f>IF(B5=0,0,'1-Enter Sales Here'!B12/'3-Cost Per Trans'!B5)</f>
        <v>0</v>
      </c>
      <c r="C32" s="135">
        <f>IF(B32=0,0,'1-Enter Sales Here'!J12/'3-Cost Per Trans'!B32)</f>
        <v>0</v>
      </c>
      <c r="D32" s="135">
        <f>IF(B32=0,0,('2-Enter Expenses Here'!$B$20*('1-Enter Sales Here'!B12/'1-Enter Sales Here'!$B$28))/'3-Cost Per Trans'!B32)</f>
        <v>0</v>
      </c>
      <c r="E32" s="135">
        <f aca="true" t="shared" si="0" ref="E32:E45">C32-D32</f>
        <v>0</v>
      </c>
      <c r="F32" s="135">
        <f>IF(C32=0,0,((('2-Enter Expenses Here'!$B$20*'1-Enter Sales Here'!C12)/'3-Cost Per Trans'!B32))*(1/'1-Enter Sales Here'!L12))</f>
        <v>0</v>
      </c>
      <c r="G32" s="171" t="s">
        <v>28</v>
      </c>
      <c r="H32" s="10"/>
      <c r="I32" s="9"/>
    </row>
    <row r="33" spans="1:8" ht="12.75">
      <c r="A33" s="76" t="str">
        <f>'1-Enter Sales Here'!A13</f>
        <v>Air - Net/Consol.</v>
      </c>
      <c r="B33" s="134">
        <f>IF(B6=0,0,'1-Enter Sales Here'!B13/'3-Cost Per Trans'!B6)</f>
        <v>0</v>
      </c>
      <c r="C33" s="135">
        <f>IF(B33=0,0,'1-Enter Sales Here'!J13/'3-Cost Per Trans'!B33)</f>
        <v>0</v>
      </c>
      <c r="D33" s="135">
        <f>IF(B33=0,0,('2-Enter Expenses Here'!$B$20*('1-Enter Sales Here'!B13/'1-Enter Sales Here'!$B$28))/'3-Cost Per Trans'!B33)</f>
        <v>0</v>
      </c>
      <c r="E33" s="135">
        <f t="shared" si="0"/>
        <v>0</v>
      </c>
      <c r="F33" s="135">
        <f>IF(C33=0,0,((('2-Enter Expenses Here'!$B$20*'1-Enter Sales Here'!C13)/'3-Cost Per Trans'!B33))*(1/'1-Enter Sales Here'!L13))</f>
        <v>0</v>
      </c>
      <c r="G33" s="172" t="s">
        <v>29</v>
      </c>
      <c r="H33" s="26"/>
    </row>
    <row r="34" spans="1:9" ht="12.75">
      <c r="A34" s="76" t="str">
        <f>'1-Enter Sales Here'!A14</f>
        <v>Air - Transborder</v>
      </c>
      <c r="B34" s="134">
        <f>IF(B7=0,0,'1-Enter Sales Here'!B14/'3-Cost Per Trans'!B7)</f>
        <v>0</v>
      </c>
      <c r="C34" s="135">
        <f>IF(B34=0,0,'1-Enter Sales Here'!J14/'3-Cost Per Trans'!B34)</f>
        <v>0</v>
      </c>
      <c r="D34" s="135">
        <f>IF(B34=0,0,('2-Enter Expenses Here'!$B$20*('1-Enter Sales Here'!B14/'1-Enter Sales Here'!$B$28))/'3-Cost Per Trans'!B34)</f>
        <v>0</v>
      </c>
      <c r="E34" s="135">
        <f t="shared" si="0"/>
        <v>0</v>
      </c>
      <c r="F34" s="135">
        <f>IF(C34=0,0,((('2-Enter Expenses Here'!$B$20*'1-Enter Sales Here'!C14)/'3-Cost Per Trans'!B34))*(1/'1-Enter Sales Here'!L14))</f>
        <v>0</v>
      </c>
      <c r="G34" s="10"/>
      <c r="H34" s="10"/>
      <c r="I34" s="9"/>
    </row>
    <row r="35" spans="1:9" ht="12.75">
      <c r="A35" s="76" t="str">
        <f>'1-Enter Sales Here'!A15</f>
        <v>Air - Internet</v>
      </c>
      <c r="B35" s="134">
        <f>IF(B8=0,0,'1-Enter Sales Here'!B15/'3-Cost Per Trans'!B8)</f>
        <v>0</v>
      </c>
      <c r="C35" s="135">
        <f>IF(B35=0,0,'1-Enter Sales Here'!J15/'3-Cost Per Trans'!B35)</f>
        <v>0</v>
      </c>
      <c r="D35" s="135">
        <f>IF(B35=0,0,('2-Enter Expenses Here'!$B$20*('1-Enter Sales Here'!B15/'1-Enter Sales Here'!$B$28))/'3-Cost Per Trans'!B35)</f>
        <v>0</v>
      </c>
      <c r="E35" s="135">
        <f t="shared" si="0"/>
        <v>0</v>
      </c>
      <c r="F35" s="135">
        <f>IF(C35=0,0,((('2-Enter Expenses Here'!$B$20*'1-Enter Sales Here'!C15)/'3-Cost Per Trans'!B35))*(1/'1-Enter Sales Here'!L15))</f>
        <v>0</v>
      </c>
      <c r="G35" s="12"/>
      <c r="H35" s="12"/>
      <c r="I35" s="9"/>
    </row>
    <row r="36" spans="1:9" ht="12.75">
      <c r="A36" s="76" t="str">
        <f>'1-Enter Sales Here'!A16</f>
        <v>Air - Other</v>
      </c>
      <c r="B36" s="134">
        <f>IF(B9=0,0,'1-Enter Sales Here'!B16/'3-Cost Per Trans'!B9)</f>
        <v>0</v>
      </c>
      <c r="C36" s="136">
        <f>IF(B36=0,0,'1-Enter Sales Here'!J16/'3-Cost Per Trans'!B36)</f>
        <v>0</v>
      </c>
      <c r="D36" s="135">
        <f>IF(B36=0,0,('2-Enter Expenses Here'!$B$20*('1-Enter Sales Here'!B16/'1-Enter Sales Here'!$B$28))/'3-Cost Per Trans'!B36)</f>
        <v>0</v>
      </c>
      <c r="E36" s="136">
        <f t="shared" si="0"/>
        <v>0</v>
      </c>
      <c r="F36" s="136">
        <f>IF(C36=0,0,((('2-Enter Expenses Here'!$B$20*'1-Enter Sales Here'!C16)/'3-Cost Per Trans'!B36))*(1/'1-Enter Sales Here'!L16))</f>
        <v>0</v>
      </c>
      <c r="G36" s="12"/>
      <c r="H36" s="12"/>
      <c r="I36" s="9"/>
    </row>
    <row r="37" spans="1:9" ht="12.75">
      <c r="A37" s="182"/>
      <c r="B37" s="183"/>
      <c r="C37" s="184"/>
      <c r="D37" s="184"/>
      <c r="E37" s="184"/>
      <c r="F37" s="185"/>
      <c r="G37" s="25"/>
      <c r="H37" s="25"/>
      <c r="I37" s="9"/>
    </row>
    <row r="38" spans="1:9" ht="12.75">
      <c r="A38" s="187" t="s">
        <v>95</v>
      </c>
      <c r="B38" s="134">
        <f>SUM(B31:B36)</f>
        <v>0</v>
      </c>
      <c r="C38" s="135">
        <f>SUM(C31:C36)</f>
        <v>0</v>
      </c>
      <c r="D38" s="135">
        <f>SUM(D31:D36)</f>
        <v>0</v>
      </c>
      <c r="E38" s="135">
        <f>SUM(E31:E36)</f>
        <v>0</v>
      </c>
      <c r="F38" s="185"/>
      <c r="G38" s="84"/>
      <c r="H38" s="9"/>
      <c r="I38" s="9"/>
    </row>
    <row r="39" spans="1:9" ht="12.75">
      <c r="A39" s="82" t="str">
        <f>'1-Enter Sales Here'!A21</f>
        <v>Cruises</v>
      </c>
      <c r="B39" s="137">
        <f>IF(B10=0,0,'1-Enter Sales Here'!B21/'3-Cost Per Trans'!B10)</f>
        <v>0</v>
      </c>
      <c r="C39" s="138">
        <f>IF(B39=0,0,'1-Enter Sales Here'!J21/'3-Cost Per Trans'!B39)</f>
        <v>0</v>
      </c>
      <c r="D39" s="138">
        <f>IF(B39=0,0,('2-Enter Expenses Here'!$B$20*'1-Enter Sales Here'!C21)/'3-Cost Per Trans'!B39)</f>
        <v>0</v>
      </c>
      <c r="E39" s="138">
        <f t="shared" si="0"/>
        <v>0</v>
      </c>
      <c r="F39" s="135">
        <f>IF(C39=0,0,((('2-Enter Expenses Here'!$B$20*'1-Enter Sales Here'!C21)/'3-Cost Per Trans'!B39))*(1/'1-Enter Sales Here'!L21))</f>
        <v>0</v>
      </c>
      <c r="G39" s="12"/>
      <c r="H39" s="12"/>
      <c r="I39" s="9"/>
    </row>
    <row r="40" spans="1:9" ht="12.75">
      <c r="A40" s="82" t="str">
        <f>'1-Enter Sales Here'!A22</f>
        <v>Car</v>
      </c>
      <c r="B40" s="137">
        <f>IF(B11=0,0,'1-Enter Sales Here'!B22/'3-Cost Per Trans'!B11)</f>
        <v>0</v>
      </c>
      <c r="C40" s="135">
        <f>IF(B40=0,0,'1-Enter Sales Here'!J22/'3-Cost Per Trans'!B40)</f>
        <v>0</v>
      </c>
      <c r="D40" s="135">
        <f>IF(B40=0,0,('2-Enter Expenses Here'!$B$20*'1-Enter Sales Here'!C22)/'3-Cost Per Trans'!B40)</f>
        <v>0</v>
      </c>
      <c r="E40" s="135">
        <f t="shared" si="0"/>
        <v>0</v>
      </c>
      <c r="F40" s="135">
        <f>IF(C40=0,0,((('2-Enter Expenses Here'!$B$20*'1-Enter Sales Here'!C22)/'3-Cost Per Trans'!B40))*(1/'1-Enter Sales Here'!L22))</f>
        <v>0</v>
      </c>
      <c r="G40" s="27"/>
      <c r="H40" s="27"/>
      <c r="I40" s="9"/>
    </row>
    <row r="41" spans="1:9" ht="12.75">
      <c r="A41" s="82" t="str">
        <f>'1-Enter Sales Here'!A23</f>
        <v>Tours</v>
      </c>
      <c r="B41" s="137">
        <f>IF(B12=0,0,'1-Enter Sales Here'!B23/'3-Cost Per Trans'!B12)</f>
        <v>0</v>
      </c>
      <c r="C41" s="135">
        <f>IF(B41=0,0,'1-Enter Sales Here'!J23/'3-Cost Per Trans'!B41)</f>
        <v>0</v>
      </c>
      <c r="D41" s="135">
        <f>IF(B41=0,0,('2-Enter Expenses Here'!$B$20*'1-Enter Sales Here'!C23)/'3-Cost Per Trans'!B41)</f>
        <v>0</v>
      </c>
      <c r="E41" s="135">
        <f t="shared" si="0"/>
        <v>0</v>
      </c>
      <c r="F41" s="135">
        <f>IF(C41=0,0,((('2-Enter Expenses Here'!$B$20*'1-Enter Sales Here'!C23)/'3-Cost Per Trans'!B41))*(1/'1-Enter Sales Here'!L23))</f>
        <v>0</v>
      </c>
      <c r="G41" s="25"/>
      <c r="H41" s="25"/>
      <c r="I41" s="9"/>
    </row>
    <row r="42" spans="1:9" ht="12.75">
      <c r="A42" s="82" t="str">
        <f>'1-Enter Sales Here'!A24</f>
        <v>Hotel</v>
      </c>
      <c r="B42" s="137">
        <f>IF(B13=0,0,'1-Enter Sales Here'!B24/'3-Cost Per Trans'!B13)</f>
        <v>0</v>
      </c>
      <c r="C42" s="135">
        <f>IF(B42=0,0,'1-Enter Sales Here'!J24/'3-Cost Per Trans'!B42)</f>
        <v>0</v>
      </c>
      <c r="D42" s="135">
        <f>IF(B42=0,0,('2-Enter Expenses Here'!$B$20*'1-Enter Sales Here'!C24)/'3-Cost Per Trans'!B42)</f>
        <v>0</v>
      </c>
      <c r="E42" s="135">
        <f t="shared" si="0"/>
        <v>0</v>
      </c>
      <c r="F42" s="135">
        <f>IF(C42=0,0,((('2-Enter Expenses Here'!$B$20*'1-Enter Sales Here'!C24)/'3-Cost Per Trans'!B42))*(1/'1-Enter Sales Here'!L24))</f>
        <v>0</v>
      </c>
      <c r="G42" s="25"/>
      <c r="H42" s="25"/>
      <c r="I42" s="9"/>
    </row>
    <row r="43" spans="1:9" ht="12.75">
      <c r="A43" s="82" t="str">
        <f>'1-Enter Sales Here'!A25</f>
        <v>Rail</v>
      </c>
      <c r="B43" s="137">
        <f>IF(B14=0,0,'1-Enter Sales Here'!B25/'3-Cost Per Trans'!B14)</f>
        <v>0</v>
      </c>
      <c r="C43" s="135">
        <f>IF(B43=0,0,'1-Enter Sales Here'!J25/'3-Cost Per Trans'!B43)</f>
        <v>0</v>
      </c>
      <c r="D43" s="135">
        <f>IF(B43=0,0,('2-Enter Expenses Here'!$B$20*'1-Enter Sales Here'!C25)/'3-Cost Per Trans'!B43)</f>
        <v>0</v>
      </c>
      <c r="E43" s="135">
        <f t="shared" si="0"/>
        <v>0</v>
      </c>
      <c r="F43" s="135">
        <f>IF(C43=0,0,((('2-Enter Expenses Here'!$B$20*'1-Enter Sales Here'!C25)/'3-Cost Per Trans'!B43))*(1/'1-Enter Sales Here'!L25))</f>
        <v>0</v>
      </c>
      <c r="G43" s="28"/>
      <c r="H43" s="28"/>
      <c r="I43" s="9"/>
    </row>
    <row r="44" spans="1:9" ht="12.75">
      <c r="A44" s="82" t="str">
        <f>'1-Enter Sales Here'!A26</f>
        <v>Insurance</v>
      </c>
      <c r="B44" s="137">
        <f>IF(B15=0,0,'1-Enter Sales Here'!B26/'3-Cost Per Trans'!B15)</f>
        <v>0</v>
      </c>
      <c r="C44" s="135">
        <f>IF(B44=0,0,'1-Enter Sales Here'!J26/'3-Cost Per Trans'!B44)</f>
        <v>0</v>
      </c>
      <c r="D44" s="135">
        <f>IF(B44=0,0,('2-Enter Expenses Here'!$B$20*'1-Enter Sales Here'!C26)/'3-Cost Per Trans'!B44)</f>
        <v>0</v>
      </c>
      <c r="E44" s="135">
        <f t="shared" si="0"/>
        <v>0</v>
      </c>
      <c r="F44" s="135">
        <f>IF(C44=0,0,((('2-Enter Expenses Here'!$B$20*'1-Enter Sales Here'!C26)/'3-Cost Per Trans'!B44))*(1/'1-Enter Sales Here'!L26))</f>
        <v>0</v>
      </c>
      <c r="G44" s="9"/>
      <c r="H44" s="9"/>
      <c r="I44" s="9"/>
    </row>
    <row r="45" spans="1:9" ht="12.75">
      <c r="A45" s="82" t="str">
        <f>'1-Enter Sales Here'!A27</f>
        <v>Misc.</v>
      </c>
      <c r="B45" s="137">
        <f>IF(B16=0,0,'1-Enter Sales Here'!B27/'3-Cost Per Trans'!B16)</f>
        <v>0</v>
      </c>
      <c r="C45" s="136">
        <f>IF(B45=0,0,'1-Enter Sales Here'!J27/'3-Cost Per Trans'!B45)</f>
        <v>0</v>
      </c>
      <c r="D45" s="136">
        <f>IF(B45=0,0,('2-Enter Expenses Here'!$B$20*'1-Enter Sales Here'!C27)/'3-Cost Per Trans'!B45)</f>
        <v>0</v>
      </c>
      <c r="E45" s="136">
        <f t="shared" si="0"/>
        <v>0</v>
      </c>
      <c r="F45" s="136">
        <f>IF(C45=0,0,((('2-Enter Expenses Here'!$B$20*'1-Enter Sales Here'!C27)/'3-Cost Per Trans'!B45))*(1/'1-Enter Sales Here'!L27))</f>
        <v>0</v>
      </c>
      <c r="G45" s="9"/>
      <c r="H45" s="9"/>
      <c r="I45" s="9"/>
    </row>
    <row r="46" spans="1:6" ht="12.75">
      <c r="A46" s="85" t="s">
        <v>114</v>
      </c>
      <c r="B46" s="139">
        <f>SUM(B38:B45)</f>
        <v>0</v>
      </c>
      <c r="C46" s="173">
        <f>IF(B46=0,0,'1-Enter Sales Here'!J28/'3-Cost Per Trans'!B46)</f>
        <v>0</v>
      </c>
      <c r="D46" s="173">
        <f>IF(B46=0,0,('2-Enter Expenses Here'!$B$20*'1-Enter Sales Here'!C28)/'3-Cost Per Trans'!B46)</f>
        <v>0</v>
      </c>
      <c r="E46" s="173">
        <f>C46-D46</f>
        <v>0</v>
      </c>
      <c r="F46" s="173">
        <f>IF(C46=0,0,((('2-Enter Expenses Here'!$B$20*'1-Enter Sales Here'!C28)/'3-Cost Per Trans'!B46))*(1/'1-Enter Sales Here'!L28))</f>
        <v>0</v>
      </c>
    </row>
    <row r="47" spans="1:6" ht="12.75">
      <c r="A47" s="85" t="s">
        <v>113</v>
      </c>
      <c r="B47" s="139">
        <f>SUM(B38:B45)</f>
        <v>0</v>
      </c>
      <c r="C47" s="140">
        <f>IF(SUM(C38:C45)=0,0,AVERAGE(C38:C45))</f>
        <v>0</v>
      </c>
      <c r="D47" s="140">
        <f>IF(SUM(D38:D45)=0,0,AVERAGE(D38:D45))</f>
        <v>0</v>
      </c>
      <c r="E47" s="140">
        <f>IF(SUM(E38:E45)=0,0,AVERAGE(E38:E45))</f>
        <v>0</v>
      </c>
      <c r="F47" s="140">
        <f>IF(SUM(F38:F45)=0,0,AVERAGE(F38:F45))</f>
        <v>0</v>
      </c>
    </row>
    <row r="50" spans="1:7" ht="12.75">
      <c r="A50" s="1" t="s">
        <v>105</v>
      </c>
      <c r="B50" s="90" t="s">
        <v>99</v>
      </c>
      <c r="C50" s="90" t="s">
        <v>100</v>
      </c>
      <c r="D50" s="90" t="s">
        <v>101</v>
      </c>
      <c r="E50" s="90" t="s">
        <v>102</v>
      </c>
      <c r="F50" s="90" t="s">
        <v>103</v>
      </c>
      <c r="G50" s="90" t="s">
        <v>104</v>
      </c>
    </row>
    <row r="51" spans="1:7" ht="12.75">
      <c r="A51" s="75" t="str">
        <f>'1-Enter Sales Here'!A11</f>
        <v>Air - Dom</v>
      </c>
      <c r="B51" s="141">
        <f>B31</f>
        <v>0</v>
      </c>
      <c r="C51" s="141">
        <f>B51/12</f>
        <v>0</v>
      </c>
      <c r="D51" s="142">
        <f>B51/52</f>
        <v>0</v>
      </c>
      <c r="E51" s="142">
        <f>IF('1-Enter Sales Here'!$F$32=0,D51/5,D51/'1-Enter Sales Here'!$F$32)</f>
        <v>0</v>
      </c>
      <c r="F51" s="159">
        <f>IF('1-Enter Sales Here'!$C$32=0,D51/40,D51/'1-Enter Sales Here'!$C$32)</f>
        <v>0</v>
      </c>
      <c r="G51" s="159">
        <f>F51/60</f>
        <v>0</v>
      </c>
    </row>
    <row r="52" spans="1:7" ht="12.75">
      <c r="A52" s="76" t="str">
        <f>'1-Enter Sales Here'!A12</f>
        <v>Air - Int'l</v>
      </c>
      <c r="B52" s="141">
        <f aca="true" t="shared" si="1" ref="B52:B66">B32</f>
        <v>0</v>
      </c>
      <c r="C52" s="141">
        <f aca="true" t="shared" si="2" ref="C52:C69">B52/12</f>
        <v>0</v>
      </c>
      <c r="D52" s="142">
        <f aca="true" t="shared" si="3" ref="D52:D69">B52/52</f>
        <v>0</v>
      </c>
      <c r="E52" s="142">
        <f>IF('1-Enter Sales Here'!$F$32=0,D52/5,D52/'1-Enter Sales Here'!$F$32)</f>
        <v>0</v>
      </c>
      <c r="F52" s="159">
        <f>IF('1-Enter Sales Here'!$C$32=0,D52/40,D52/'1-Enter Sales Here'!$C$32)</f>
        <v>0</v>
      </c>
      <c r="G52" s="159">
        <f aca="true" t="shared" si="4" ref="G52:G69">F52/60</f>
        <v>0</v>
      </c>
    </row>
    <row r="53" spans="1:7" ht="12.75">
      <c r="A53" s="76" t="str">
        <f>'1-Enter Sales Here'!A13</f>
        <v>Air - Net/Consol.</v>
      </c>
      <c r="B53" s="141">
        <f t="shared" si="1"/>
        <v>0</v>
      </c>
      <c r="C53" s="141">
        <f t="shared" si="2"/>
        <v>0</v>
      </c>
      <c r="D53" s="142">
        <f t="shared" si="3"/>
        <v>0</v>
      </c>
      <c r="E53" s="142">
        <f>IF('1-Enter Sales Here'!$F$32=0,D53/5,D53/'1-Enter Sales Here'!$F$32)</f>
        <v>0</v>
      </c>
      <c r="F53" s="159">
        <f>IF('1-Enter Sales Here'!$C$32=0,D53/40,D53/'1-Enter Sales Here'!$C$32)</f>
        <v>0</v>
      </c>
      <c r="G53" s="159">
        <f t="shared" si="4"/>
        <v>0</v>
      </c>
    </row>
    <row r="54" spans="1:7" ht="12.75">
      <c r="A54" s="76" t="str">
        <f>'1-Enter Sales Here'!A14</f>
        <v>Air - Transborder</v>
      </c>
      <c r="B54" s="141">
        <f t="shared" si="1"/>
        <v>0</v>
      </c>
      <c r="C54" s="141">
        <f t="shared" si="2"/>
        <v>0</v>
      </c>
      <c r="D54" s="142">
        <f t="shared" si="3"/>
        <v>0</v>
      </c>
      <c r="E54" s="142">
        <f>IF('1-Enter Sales Here'!$F$32=0,D54/5,D54/'1-Enter Sales Here'!$F$32)</f>
        <v>0</v>
      </c>
      <c r="F54" s="159">
        <f>IF('1-Enter Sales Here'!$C$32=0,D54/40,D54/'1-Enter Sales Here'!$C$32)</f>
        <v>0</v>
      </c>
      <c r="G54" s="159">
        <f t="shared" si="4"/>
        <v>0</v>
      </c>
    </row>
    <row r="55" spans="1:7" ht="12.75">
      <c r="A55" s="76" t="str">
        <f>'1-Enter Sales Here'!A15</f>
        <v>Air - Internet</v>
      </c>
      <c r="B55" s="141">
        <f t="shared" si="1"/>
        <v>0</v>
      </c>
      <c r="C55" s="141">
        <f t="shared" si="2"/>
        <v>0</v>
      </c>
      <c r="D55" s="142">
        <f t="shared" si="3"/>
        <v>0</v>
      </c>
      <c r="E55" s="142">
        <f>IF('1-Enter Sales Here'!$F$32=0,D55/5,D55/'1-Enter Sales Here'!$F$32)</f>
        <v>0</v>
      </c>
      <c r="F55" s="159">
        <f>IF('1-Enter Sales Here'!$C$32=0,D55/40,D55/'1-Enter Sales Here'!$C$32)</f>
        <v>0</v>
      </c>
      <c r="G55" s="159">
        <f t="shared" si="4"/>
        <v>0</v>
      </c>
    </row>
    <row r="56" spans="1:7" ht="12.75">
      <c r="A56" s="76" t="str">
        <f>'1-Enter Sales Here'!A16</f>
        <v>Air - Other</v>
      </c>
      <c r="B56" s="143">
        <f t="shared" si="1"/>
        <v>0</v>
      </c>
      <c r="C56" s="143">
        <f t="shared" si="2"/>
        <v>0</v>
      </c>
      <c r="D56" s="144">
        <f t="shared" si="3"/>
        <v>0</v>
      </c>
      <c r="E56" s="144">
        <f>IF('1-Enter Sales Here'!$F$32=0,D56/5,D56/'1-Enter Sales Here'!$F$32)</f>
        <v>0</v>
      </c>
      <c r="F56" s="160">
        <f>IF('1-Enter Sales Here'!$C$32=0,D56/40,D56/'1-Enter Sales Here'!$C$32)</f>
        <v>0</v>
      </c>
      <c r="G56" s="160">
        <f t="shared" si="4"/>
        <v>0</v>
      </c>
    </row>
    <row r="57" spans="1:7" ht="9" customHeight="1">
      <c r="A57" s="83"/>
      <c r="B57" s="198"/>
      <c r="C57" s="198"/>
      <c r="D57" s="199"/>
      <c r="E57" s="199"/>
      <c r="F57" s="200"/>
      <c r="G57" s="201"/>
    </row>
    <row r="58" spans="1:7" ht="12.75">
      <c r="A58" s="76" t="str">
        <f>'1-Enter Sales Here'!A20</f>
        <v>Air</v>
      </c>
      <c r="B58" s="145">
        <f t="shared" si="1"/>
        <v>0</v>
      </c>
      <c r="C58" s="145">
        <f t="shared" si="2"/>
        <v>0</v>
      </c>
      <c r="D58" s="146">
        <f t="shared" si="3"/>
        <v>0</v>
      </c>
      <c r="E58" s="146">
        <f>IF('1-Enter Sales Here'!$F$32=0,D58/5,D58/'1-Enter Sales Here'!$F$32)</f>
        <v>0</v>
      </c>
      <c r="F58" s="161">
        <f>IF('1-Enter Sales Here'!$C$32=0,D58/40,D58/'1-Enter Sales Here'!$C$32)</f>
        <v>0</v>
      </c>
      <c r="G58" s="161">
        <f t="shared" si="4"/>
        <v>0</v>
      </c>
    </row>
    <row r="59" spans="1:7" ht="12.75">
      <c r="A59" s="76" t="str">
        <f>'1-Enter Sales Here'!A21</f>
        <v>Cruises</v>
      </c>
      <c r="B59" s="141">
        <f t="shared" si="1"/>
        <v>0</v>
      </c>
      <c r="C59" s="141">
        <f t="shared" si="2"/>
        <v>0</v>
      </c>
      <c r="D59" s="142">
        <f t="shared" si="3"/>
        <v>0</v>
      </c>
      <c r="E59" s="142">
        <f>IF('1-Enter Sales Here'!$F$32=0,D59/5,D59/'1-Enter Sales Here'!$F$32)</f>
        <v>0</v>
      </c>
      <c r="F59" s="159">
        <f>IF('1-Enter Sales Here'!$C$32=0,D59/40,D59/'1-Enter Sales Here'!$C$32)</f>
        <v>0</v>
      </c>
      <c r="G59" s="159">
        <f t="shared" si="4"/>
        <v>0</v>
      </c>
    </row>
    <row r="60" spans="1:7" ht="12.75">
      <c r="A60" s="76" t="str">
        <f>'1-Enter Sales Here'!A22</f>
        <v>Car</v>
      </c>
      <c r="B60" s="141">
        <f t="shared" si="1"/>
        <v>0</v>
      </c>
      <c r="C60" s="141">
        <f t="shared" si="2"/>
        <v>0</v>
      </c>
      <c r="D60" s="142">
        <f t="shared" si="3"/>
        <v>0</v>
      </c>
      <c r="E60" s="142">
        <f>IF('1-Enter Sales Here'!$F$32=0,D60/5,D60/'1-Enter Sales Here'!$F$32)</f>
        <v>0</v>
      </c>
      <c r="F60" s="159">
        <f>IF('1-Enter Sales Here'!$C$32=0,D60/40,D60/'1-Enter Sales Here'!$C$32)</f>
        <v>0</v>
      </c>
      <c r="G60" s="159">
        <f t="shared" si="4"/>
        <v>0</v>
      </c>
    </row>
    <row r="61" spans="1:7" ht="12.75">
      <c r="A61" s="76" t="str">
        <f>'1-Enter Sales Here'!A23</f>
        <v>Tours</v>
      </c>
      <c r="B61" s="141">
        <f t="shared" si="1"/>
        <v>0</v>
      </c>
      <c r="C61" s="141">
        <f t="shared" si="2"/>
        <v>0</v>
      </c>
      <c r="D61" s="142">
        <f t="shared" si="3"/>
        <v>0</v>
      </c>
      <c r="E61" s="142">
        <f>IF('1-Enter Sales Here'!$F$32=0,D61/5,D61/'1-Enter Sales Here'!$F$32)</f>
        <v>0</v>
      </c>
      <c r="F61" s="159">
        <f>IF('1-Enter Sales Here'!$C$32=0,D61/40,D61/'1-Enter Sales Here'!$C$32)</f>
        <v>0</v>
      </c>
      <c r="G61" s="159">
        <f t="shared" si="4"/>
        <v>0</v>
      </c>
    </row>
    <row r="62" spans="1:7" ht="12.75">
      <c r="A62" s="76" t="str">
        <f>'1-Enter Sales Here'!A24</f>
        <v>Hotel</v>
      </c>
      <c r="B62" s="141">
        <f t="shared" si="1"/>
        <v>0</v>
      </c>
      <c r="C62" s="141">
        <f t="shared" si="2"/>
        <v>0</v>
      </c>
      <c r="D62" s="142">
        <f t="shared" si="3"/>
        <v>0</v>
      </c>
      <c r="E62" s="142">
        <f>IF('1-Enter Sales Here'!$F$32=0,D62/5,D62/'1-Enter Sales Here'!$F$32)</f>
        <v>0</v>
      </c>
      <c r="F62" s="159">
        <f>IF('1-Enter Sales Here'!$C$32=0,D62/40,D62/'1-Enter Sales Here'!$C$32)</f>
        <v>0</v>
      </c>
      <c r="G62" s="159">
        <f t="shared" si="4"/>
        <v>0</v>
      </c>
    </row>
    <row r="63" spans="1:7" ht="12.75">
      <c r="A63" s="76" t="str">
        <f>'1-Enter Sales Here'!A25</f>
        <v>Rail</v>
      </c>
      <c r="B63" s="141">
        <f t="shared" si="1"/>
        <v>0</v>
      </c>
      <c r="C63" s="141">
        <f t="shared" si="2"/>
        <v>0</v>
      </c>
      <c r="D63" s="142">
        <f t="shared" si="3"/>
        <v>0</v>
      </c>
      <c r="E63" s="142">
        <f>IF('1-Enter Sales Here'!$F$32=0,D63/5,D63/'1-Enter Sales Here'!$F$32)</f>
        <v>0</v>
      </c>
      <c r="F63" s="159">
        <f>IF('1-Enter Sales Here'!$C$32=0,D63/40,D63/'1-Enter Sales Here'!$C$32)</f>
        <v>0</v>
      </c>
      <c r="G63" s="159">
        <f t="shared" si="4"/>
        <v>0</v>
      </c>
    </row>
    <row r="64" spans="1:7" ht="12.75">
      <c r="A64" s="76" t="str">
        <f>'1-Enter Sales Here'!A26</f>
        <v>Insurance</v>
      </c>
      <c r="B64" s="141">
        <f t="shared" si="1"/>
        <v>0</v>
      </c>
      <c r="C64" s="141">
        <f t="shared" si="2"/>
        <v>0</v>
      </c>
      <c r="D64" s="142">
        <f t="shared" si="3"/>
        <v>0</v>
      </c>
      <c r="E64" s="142">
        <f>IF('1-Enter Sales Here'!$F$32=0,D64/5,D64/'1-Enter Sales Here'!$F$32)</f>
        <v>0</v>
      </c>
      <c r="F64" s="159">
        <f>IF('1-Enter Sales Here'!$C$32=0,D64/40,D64/'1-Enter Sales Here'!$C$32)</f>
        <v>0</v>
      </c>
      <c r="G64" s="159">
        <f t="shared" si="4"/>
        <v>0</v>
      </c>
    </row>
    <row r="65" spans="1:7" ht="12.75">
      <c r="A65" s="76" t="str">
        <f>'1-Enter Sales Here'!A27</f>
        <v>Misc.</v>
      </c>
      <c r="B65" s="141">
        <f t="shared" si="1"/>
        <v>0</v>
      </c>
      <c r="C65" s="141">
        <f t="shared" si="2"/>
        <v>0</v>
      </c>
      <c r="D65" s="142">
        <f t="shared" si="3"/>
        <v>0</v>
      </c>
      <c r="E65" s="142">
        <f>IF('1-Enter Sales Here'!$F$32=0,D65/5,D65/'1-Enter Sales Here'!$F$32)</f>
        <v>0</v>
      </c>
      <c r="F65" s="159">
        <f>IF('1-Enter Sales Here'!$C$32=0,D65/40,D65/'1-Enter Sales Here'!$C$32)</f>
        <v>0</v>
      </c>
      <c r="G65" s="159">
        <f t="shared" si="4"/>
        <v>0</v>
      </c>
    </row>
    <row r="66" spans="1:7" ht="12.75">
      <c r="A66" s="85" t="s">
        <v>106</v>
      </c>
      <c r="B66" s="202">
        <f t="shared" si="1"/>
        <v>0</v>
      </c>
      <c r="C66" s="202">
        <f t="shared" si="2"/>
        <v>0</v>
      </c>
      <c r="D66" s="203">
        <f t="shared" si="3"/>
        <v>0</v>
      </c>
      <c r="E66" s="203">
        <f>IF('1-Enter Sales Here'!$F$32=0,D66/5,D66/'1-Enter Sales Here'!$F$32)</f>
        <v>0</v>
      </c>
      <c r="F66" s="204">
        <f>IF('1-Enter Sales Here'!$C$32=0,D66/40,D66/'1-Enter Sales Here'!$C$32)</f>
        <v>0</v>
      </c>
      <c r="G66" s="204">
        <f t="shared" si="4"/>
        <v>0</v>
      </c>
    </row>
    <row r="67" spans="1:7" ht="12.75">
      <c r="A67" s="81" t="s">
        <v>97</v>
      </c>
      <c r="B67" s="134">
        <f>B26</f>
        <v>0</v>
      </c>
      <c r="C67" s="141">
        <f t="shared" si="2"/>
        <v>0</v>
      </c>
      <c r="D67" s="142">
        <f t="shared" si="3"/>
        <v>0</v>
      </c>
      <c r="E67" s="142">
        <f>IF('1-Enter Sales Here'!$F$32=0,D67/5,D67/'1-Enter Sales Here'!$F$32)</f>
        <v>0</v>
      </c>
      <c r="F67" s="159">
        <f>IF('1-Enter Sales Here'!$C$32=0,D67/40,D67/'1-Enter Sales Here'!$C$32)</f>
        <v>0</v>
      </c>
      <c r="G67" s="159">
        <f t="shared" si="4"/>
        <v>0</v>
      </c>
    </row>
    <row r="68" spans="1:7" ht="12.75">
      <c r="A68" s="81" t="s">
        <v>98</v>
      </c>
      <c r="B68" s="134">
        <f>'2-Enter Expenses Here'!B20</f>
        <v>0</v>
      </c>
      <c r="C68" s="141">
        <f t="shared" si="2"/>
        <v>0</v>
      </c>
      <c r="D68" s="142">
        <f t="shared" si="3"/>
        <v>0</v>
      </c>
      <c r="E68" s="142">
        <f>IF('1-Enter Sales Here'!$F$32=0,D68/5,D68/'1-Enter Sales Here'!$F$32)</f>
        <v>0</v>
      </c>
      <c r="F68" s="159">
        <f>IF('1-Enter Sales Here'!$C$32=0,D68/40,D68/'1-Enter Sales Here'!$C$32)</f>
        <v>0</v>
      </c>
      <c r="G68" s="159">
        <f t="shared" si="4"/>
        <v>0</v>
      </c>
    </row>
    <row r="69" spans="1:7" ht="12.75">
      <c r="A69" s="81" t="s">
        <v>109</v>
      </c>
      <c r="B69" s="134">
        <f>B67-B68</f>
        <v>0</v>
      </c>
      <c r="C69" s="141">
        <f t="shared" si="2"/>
        <v>0</v>
      </c>
      <c r="D69" s="142">
        <f t="shared" si="3"/>
        <v>0</v>
      </c>
      <c r="E69" s="142">
        <f>IF('1-Enter Sales Here'!$F$32=0,D69/5,D69/'1-Enter Sales Here'!$F$32)</f>
        <v>0</v>
      </c>
      <c r="F69" s="159">
        <f>IF('1-Enter Sales Here'!$C$32=0,D69/40,D69/'1-Enter Sales Here'!$C$32)</f>
        <v>0</v>
      </c>
      <c r="G69" s="159">
        <f t="shared" si="4"/>
        <v>0</v>
      </c>
    </row>
    <row r="73" spans="1:4" ht="12.75">
      <c r="A73" s="23"/>
      <c r="B73" s="157"/>
      <c r="C73" s="9"/>
      <c r="D73" s="9"/>
    </row>
    <row r="74" spans="1:4" ht="12.75">
      <c r="A74" s="23"/>
      <c r="B74" s="158"/>
      <c r="C74" s="9"/>
      <c r="D74" s="9"/>
    </row>
    <row r="75" spans="1:4" ht="12.75">
      <c r="A75" s="23"/>
      <c r="B75" s="158"/>
      <c r="C75" s="9"/>
      <c r="D75" s="9"/>
    </row>
    <row r="76" spans="1:4" ht="12.75">
      <c r="A76" s="23"/>
      <c r="B76" s="31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</sheetData>
  <sheetProtection sheet="1" objects="1" scenarios="1"/>
  <mergeCells count="6">
    <mergeCell ref="C29:F29"/>
    <mergeCell ref="K3:N3"/>
    <mergeCell ref="K1:N1"/>
    <mergeCell ref="K2:N2"/>
    <mergeCell ref="K4:N4"/>
    <mergeCell ref="K5:N5"/>
  </mergeCells>
  <printOptions/>
  <pageMargins left="0" right="0" top="0" bottom="0" header="0" footer="0.5"/>
  <pageSetup fitToHeight="10" horizontalDpi="600" verticalDpi="600" orientation="landscape" r:id="rId2"/>
  <rowBreaks count="2" manualBreakCount="2">
    <brk id="18" max="255" man="1"/>
    <brk id="48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25" zoomScaleNormal="125" zoomScalePageLayoutView="0" workbookViewId="0" topLeftCell="A1">
      <selection activeCell="A1" sqref="A1"/>
    </sheetView>
  </sheetViews>
  <sheetFormatPr defaultColWidth="8.7109375" defaultRowHeight="12.75"/>
  <cols>
    <col min="1" max="1" width="39.28125" style="2" customWidth="1"/>
    <col min="2" max="8" width="15.140625" style="2" customWidth="1"/>
    <col min="9" max="16384" width="8.7109375" style="2" customWidth="1"/>
  </cols>
  <sheetData>
    <row r="1" ht="12.75">
      <c r="A1" s="22" t="s">
        <v>11</v>
      </c>
    </row>
    <row r="2" ht="12.75">
      <c r="A2" s="22" t="s">
        <v>12</v>
      </c>
    </row>
    <row r="3" ht="12.75">
      <c r="A3" s="116"/>
    </row>
    <row r="4" spans="1:8" ht="12.75">
      <c r="A4" s="117" t="s">
        <v>47</v>
      </c>
      <c r="B4" s="91" t="s">
        <v>120</v>
      </c>
      <c r="C4" s="91" t="s">
        <v>120</v>
      </c>
      <c r="D4" s="91" t="s">
        <v>120</v>
      </c>
      <c r="E4" s="91" t="s">
        <v>120</v>
      </c>
      <c r="F4" s="91" t="s">
        <v>120</v>
      </c>
      <c r="G4" s="91" t="s">
        <v>120</v>
      </c>
      <c r="H4" s="91" t="s">
        <v>120</v>
      </c>
    </row>
    <row r="5" spans="1:8" ht="12.75">
      <c r="A5" s="118" t="s">
        <v>48</v>
      </c>
      <c r="B5" s="95">
        <f>'2-Enter Expenses Here'!$B$20</f>
        <v>0</v>
      </c>
      <c r="C5" s="95">
        <f>'2-Enter Expenses Here'!$B$20</f>
        <v>0</v>
      </c>
      <c r="D5" s="95">
        <f>'2-Enter Expenses Here'!$B$20</f>
        <v>0</v>
      </c>
      <c r="E5" s="95">
        <f>'2-Enter Expenses Here'!$B$20</f>
        <v>0</v>
      </c>
      <c r="F5" s="95">
        <f>'2-Enter Expenses Here'!$B$20</f>
        <v>0</v>
      </c>
      <c r="G5" s="95">
        <f>'2-Enter Expenses Here'!$B$20</f>
        <v>0</v>
      </c>
      <c r="H5" s="95">
        <f>'2-Enter Expenses Here'!$B$20</f>
        <v>0</v>
      </c>
    </row>
    <row r="6" spans="1:8" ht="13.5" thickBot="1">
      <c r="A6" s="119" t="s">
        <v>49</v>
      </c>
      <c r="B6" s="209">
        <f>'2-Enter Expenses Here'!$B$10</f>
        <v>0</v>
      </c>
      <c r="C6" s="209">
        <f>'2-Enter Expenses Here'!$B$10</f>
        <v>0</v>
      </c>
      <c r="D6" s="209">
        <f>'2-Enter Expenses Here'!$B$10</f>
        <v>0</v>
      </c>
      <c r="E6" s="209">
        <f>'2-Enter Expenses Here'!$B$10</f>
        <v>0</v>
      </c>
      <c r="F6" s="209">
        <f>'2-Enter Expenses Here'!$B$10</f>
        <v>0</v>
      </c>
      <c r="G6" s="209">
        <f>'2-Enter Expenses Here'!$B$10</f>
        <v>0</v>
      </c>
      <c r="H6" s="209">
        <f>'2-Enter Expenses Here'!$B$10</f>
        <v>0</v>
      </c>
    </row>
    <row r="7" spans="1:8" ht="13.5" thickBot="1">
      <c r="A7" s="208" t="s">
        <v>50</v>
      </c>
      <c r="B7" s="211">
        <v>0</v>
      </c>
      <c r="C7" s="212">
        <v>0</v>
      </c>
      <c r="D7" s="212">
        <v>0</v>
      </c>
      <c r="E7" s="212">
        <v>0</v>
      </c>
      <c r="F7" s="212">
        <v>0</v>
      </c>
      <c r="G7" s="212"/>
      <c r="H7" s="213"/>
    </row>
    <row r="8" spans="1:8" ht="12.75">
      <c r="A8" s="119" t="s">
        <v>51</v>
      </c>
      <c r="B8" s="210">
        <f aca="true" t="shared" si="0" ref="B8:H8">IF(B6=0,0,(B7/B6))</f>
        <v>0</v>
      </c>
      <c r="C8" s="210">
        <f t="shared" si="0"/>
        <v>0</v>
      </c>
      <c r="D8" s="210">
        <f t="shared" si="0"/>
        <v>0</v>
      </c>
      <c r="E8" s="210">
        <f t="shared" si="0"/>
        <v>0</v>
      </c>
      <c r="F8" s="210">
        <f t="shared" si="0"/>
        <v>0</v>
      </c>
      <c r="G8" s="210">
        <f t="shared" si="0"/>
        <v>0</v>
      </c>
      <c r="H8" s="210">
        <f t="shared" si="0"/>
        <v>0</v>
      </c>
    </row>
    <row r="9" spans="1:8" ht="12.75">
      <c r="A9" s="118" t="s">
        <v>52</v>
      </c>
      <c r="B9" s="32">
        <f aca="true" t="shared" si="1" ref="B9:H9">B5*B8</f>
        <v>0</v>
      </c>
      <c r="C9" s="32">
        <f t="shared" si="1"/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</row>
    <row r="10" spans="1:8" ht="12.75">
      <c r="A10" s="120"/>
      <c r="B10" s="86"/>
      <c r="C10" s="86"/>
      <c r="D10" s="86"/>
      <c r="E10" s="86"/>
      <c r="F10" s="86"/>
      <c r="G10" s="86"/>
      <c r="H10" s="86"/>
    </row>
    <row r="11" spans="1:8" ht="12.75">
      <c r="A11" s="118" t="s">
        <v>53</v>
      </c>
      <c r="B11" s="35">
        <f>'1-Enter Sales Here'!$L$28</f>
        <v>0</v>
      </c>
      <c r="C11" s="35">
        <f>'1-Enter Sales Here'!$L$28</f>
        <v>0</v>
      </c>
      <c r="D11" s="35">
        <f>'1-Enter Sales Here'!$L$28</f>
        <v>0</v>
      </c>
      <c r="E11" s="35">
        <f>'1-Enter Sales Here'!$L$28</f>
        <v>0</v>
      </c>
      <c r="F11" s="35">
        <f>'1-Enter Sales Here'!$L$28</f>
        <v>0</v>
      </c>
      <c r="G11" s="35">
        <f>'1-Enter Sales Here'!$L$28</f>
        <v>0</v>
      </c>
      <c r="H11" s="35">
        <f>'1-Enter Sales Here'!$L$28</f>
        <v>0</v>
      </c>
    </row>
    <row r="12" spans="1:8" s="5" customFormat="1" ht="12.75">
      <c r="A12" s="162" t="s">
        <v>54</v>
      </c>
      <c r="B12" s="29">
        <f aca="true" t="shared" si="2" ref="B12:H12">IF(B11=0,0,((1/B11)*B9))</f>
        <v>0</v>
      </c>
      <c r="C12" s="29">
        <f t="shared" si="2"/>
        <v>0</v>
      </c>
      <c r="D12" s="29">
        <f t="shared" si="2"/>
        <v>0</v>
      </c>
      <c r="E12" s="29">
        <f t="shared" si="2"/>
        <v>0</v>
      </c>
      <c r="F12" s="29">
        <f t="shared" si="2"/>
        <v>0</v>
      </c>
      <c r="G12" s="29">
        <f t="shared" si="2"/>
        <v>0</v>
      </c>
      <c r="H12" s="29">
        <f t="shared" si="2"/>
        <v>0</v>
      </c>
    </row>
    <row r="13" spans="1:8" s="5" customFormat="1" ht="12.75">
      <c r="A13" s="163"/>
      <c r="B13" s="205"/>
      <c r="C13" s="205"/>
      <c r="D13" s="205"/>
      <c r="E13" s="205"/>
      <c r="F13" s="205"/>
      <c r="G13" s="205"/>
      <c r="H13" s="205"/>
    </row>
    <row r="14" spans="1:8" s="5" customFormat="1" ht="12.75">
      <c r="A14" s="162" t="s">
        <v>55</v>
      </c>
      <c r="B14" s="164">
        <v>0.1</v>
      </c>
      <c r="C14" s="164">
        <v>0.1</v>
      </c>
      <c r="D14" s="164">
        <v>0.1</v>
      </c>
      <c r="E14" s="164">
        <v>0.1</v>
      </c>
      <c r="F14" s="164">
        <v>0.1</v>
      </c>
      <c r="G14" s="164">
        <v>0.1</v>
      </c>
      <c r="H14" s="164">
        <v>0.1</v>
      </c>
    </row>
    <row r="15" spans="1:8" ht="12.75">
      <c r="A15" s="130" t="s">
        <v>56</v>
      </c>
      <c r="B15" s="165">
        <f>(B12*B14)+B12</f>
        <v>0</v>
      </c>
      <c r="C15" s="165">
        <f aca="true" t="shared" si="3" ref="C15:H15">(C12*C14)+C12</f>
        <v>0</v>
      </c>
      <c r="D15" s="165">
        <f t="shared" si="3"/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</row>
    <row r="16" spans="1:8" ht="12.75">
      <c r="A16" s="130" t="s">
        <v>57</v>
      </c>
      <c r="B16" s="166">
        <f aca="true" t="shared" si="4" ref="B16:H16">B15*B11</f>
        <v>0</v>
      </c>
      <c r="C16" s="166">
        <f t="shared" si="4"/>
        <v>0</v>
      </c>
      <c r="D16" s="166">
        <f t="shared" si="4"/>
        <v>0</v>
      </c>
      <c r="E16" s="166">
        <f t="shared" si="4"/>
        <v>0</v>
      </c>
      <c r="F16" s="166">
        <f t="shared" si="4"/>
        <v>0</v>
      </c>
      <c r="G16" s="166">
        <f t="shared" si="4"/>
        <v>0</v>
      </c>
      <c r="H16" s="166">
        <f t="shared" si="4"/>
        <v>0</v>
      </c>
    </row>
    <row r="17" spans="1:8" ht="12.75">
      <c r="A17" s="130" t="s">
        <v>58</v>
      </c>
      <c r="B17" s="166">
        <f aca="true" t="shared" si="5" ref="B17:H17">B16-B9</f>
        <v>0</v>
      </c>
      <c r="C17" s="166">
        <f t="shared" si="5"/>
        <v>0</v>
      </c>
      <c r="D17" s="166">
        <f t="shared" si="5"/>
        <v>0</v>
      </c>
      <c r="E17" s="166">
        <f t="shared" si="5"/>
        <v>0</v>
      </c>
      <c r="F17" s="166">
        <f t="shared" si="5"/>
        <v>0</v>
      </c>
      <c r="G17" s="166">
        <f t="shared" si="5"/>
        <v>0</v>
      </c>
      <c r="H17" s="166">
        <f t="shared" si="5"/>
        <v>0</v>
      </c>
    </row>
    <row r="18" spans="1:8" ht="12.75">
      <c r="A18" s="121"/>
      <c r="B18" s="206"/>
      <c r="C18" s="195"/>
      <c r="D18" s="195"/>
      <c r="E18" s="195"/>
      <c r="F18" s="195"/>
      <c r="G18" s="195"/>
      <c r="H18" s="195"/>
    </row>
    <row r="19" ht="12.75">
      <c r="B19" s="207"/>
    </row>
    <row r="20" ht="12.75">
      <c r="B20" s="207"/>
    </row>
    <row r="21" ht="12.75">
      <c r="B21" s="207"/>
    </row>
    <row r="22" ht="12.75">
      <c r="B22" s="207"/>
    </row>
    <row r="23" ht="12.75">
      <c r="B23" s="207"/>
    </row>
    <row r="24" ht="12.75">
      <c r="B24" s="207"/>
    </row>
    <row r="25" ht="12.75">
      <c r="B25" s="207"/>
    </row>
    <row r="26" ht="12.75">
      <c r="B26" s="207"/>
    </row>
    <row r="27" ht="12.75">
      <c r="B27" s="207"/>
    </row>
    <row r="28" ht="12.75">
      <c r="B28" s="207"/>
    </row>
    <row r="29" ht="12.75">
      <c r="B29" s="207"/>
    </row>
    <row r="30" ht="12.75">
      <c r="B30" s="207"/>
    </row>
  </sheetData>
  <sheetProtection sheet="1" objects="1" scenarios="1"/>
  <printOptions/>
  <pageMargins left="0.5" right="0.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Anne-Marie Roerink</Manager>
  <Company>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for financial analysis and forecasting</dc:title>
  <dc:subject>Model Agency Program</dc:subject>
  <dc:creator>Anne-Marie Roerink</dc:creator>
  <cp:keywords/>
  <dc:description/>
  <cp:lastModifiedBy>mikefitzgerald</cp:lastModifiedBy>
  <cp:lastPrinted>2012-07-11T14:38:14Z</cp:lastPrinted>
  <dcterms:created xsi:type="dcterms:W3CDTF">2002-12-08T22:16:47Z</dcterms:created>
  <dcterms:modified xsi:type="dcterms:W3CDTF">2014-06-17T18:44:31Z</dcterms:modified>
  <cp:category>Model Agency Program</cp:category>
  <cp:version/>
  <cp:contentType/>
  <cp:contentStatus/>
</cp:coreProperties>
</file>